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0.130\csea-nas\Amministrazione\Contabilità\2024\Gara payroll\Allegati payroll MAX\"/>
    </mc:Choice>
  </mc:AlternateContent>
  <xr:revisionPtr revIDLastSave="0" documentId="13_ncr:1_{2C09CEFE-E4CA-4642-A6C5-8E0E2CCCCB7D}" xr6:coauthVersionLast="47" xr6:coauthVersionMax="47" xr10:uidLastSave="{00000000-0000-0000-0000-000000000000}"/>
  <bookViews>
    <workbookView xWindow="-120" yWindow="-120" windowWidth="29040" windowHeight="15720" xr2:uid="{EC70C34C-69A5-4B06-8BA3-E632D3B7441B}"/>
  </bookViews>
  <sheets>
    <sheet name="D" sheetId="1" r:id="rId1"/>
    <sheet name="F24" sheetId="2" r:id="rId2"/>
  </sheets>
  <definedNames>
    <definedName name="_xlnm._FilterDatabase" localSheetId="0" hidden="1">D!$A$20:$BH$74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1" l="1"/>
  <c r="C23" i="2" l="1"/>
  <c r="E8" i="2"/>
  <c r="E7" i="2"/>
  <c r="E6" i="2"/>
  <c r="E5" i="2"/>
  <c r="C12" i="2"/>
  <c r="C11" i="2"/>
  <c r="C10" i="2"/>
  <c r="E10" i="2" s="1"/>
  <c r="C4" i="2"/>
  <c r="E68" i="1"/>
  <c r="AW15" i="1"/>
  <c r="AX15" i="1"/>
  <c r="E29" i="1" s="1"/>
  <c r="AY15" i="1"/>
  <c r="AZ15" i="1"/>
  <c r="BA15" i="1"/>
  <c r="BB15" i="1"/>
  <c r="E30" i="1" s="1"/>
  <c r="F30" i="1" s="1"/>
  <c r="BC15" i="1"/>
  <c r="BD15" i="1"/>
  <c r="BE15" i="1"/>
  <c r="AV15" i="1"/>
  <c r="E28" i="1" s="1"/>
  <c r="AT13" i="1"/>
  <c r="AI15" i="1"/>
  <c r="AJ15" i="1"/>
  <c r="D29" i="1" s="1"/>
  <c r="AK15" i="1"/>
  <c r="AL15" i="1"/>
  <c r="AM15" i="1"/>
  <c r="D4" i="2" s="1"/>
  <c r="AN15" i="1"/>
  <c r="D32" i="1" s="1"/>
  <c r="F32" i="1" s="1"/>
  <c r="AO15" i="1"/>
  <c r="D12" i="2" s="1"/>
  <c r="AP15" i="1"/>
  <c r="AQ15" i="1"/>
  <c r="AR15" i="1"/>
  <c r="AS15" i="1"/>
  <c r="H15" i="1"/>
  <c r="K15" i="1"/>
  <c r="L15" i="1"/>
  <c r="M15" i="1"/>
  <c r="N15" i="1"/>
  <c r="O15" i="1"/>
  <c r="P15" i="1"/>
  <c r="Q15" i="1"/>
  <c r="S15" i="1"/>
  <c r="T15" i="1"/>
  <c r="U15" i="1"/>
  <c r="V15" i="1"/>
  <c r="W15" i="1"/>
  <c r="X15" i="1"/>
  <c r="Y15" i="1"/>
  <c r="Z15" i="1"/>
  <c r="C22" i="2" s="1"/>
  <c r="AB15" i="1"/>
  <c r="AC15" i="1"/>
  <c r="C24" i="2" s="1"/>
  <c r="AD15" i="1"/>
  <c r="AE15" i="1"/>
  <c r="AF15" i="1"/>
  <c r="AG15" i="1"/>
  <c r="AH15" i="1"/>
  <c r="G15" i="1"/>
  <c r="E63" i="1" l="1"/>
  <c r="E47" i="1"/>
  <c r="F29" i="1"/>
  <c r="C21" i="2" s="1"/>
  <c r="H63" i="1" s="1"/>
  <c r="D11" i="2"/>
  <c r="E11" i="2" s="1"/>
  <c r="E61" i="1"/>
  <c r="C25" i="2"/>
  <c r="D9" i="2"/>
  <c r="E9" i="2" s="1"/>
  <c r="E64" i="1"/>
  <c r="D28" i="1"/>
  <c r="D31" i="1"/>
  <c r="F31" i="1" s="1"/>
  <c r="D33" i="1"/>
  <c r="F33" i="1" s="1"/>
  <c r="E4" i="2"/>
  <c r="E12" i="2"/>
  <c r="C15" i="2"/>
  <c r="D55" i="1"/>
  <c r="AT15" i="1"/>
  <c r="F28" i="1" l="1"/>
  <c r="D47" i="1"/>
  <c r="F47" i="1" s="1"/>
  <c r="E74" i="1"/>
  <c r="D15" i="2"/>
  <c r="E15" i="2" s="1"/>
  <c r="C19" i="2"/>
  <c r="E53" i="1"/>
  <c r="H61" i="1" s="1"/>
  <c r="F48" i="1" l="1"/>
  <c r="D53" i="1" s="1"/>
  <c r="F53" i="1" s="1"/>
  <c r="D54" i="1"/>
  <c r="C20" i="2"/>
  <c r="C26" i="2" s="1"/>
  <c r="H62" i="1"/>
  <c r="H74" i="1" s="1"/>
  <c r="K74" i="1" s="1"/>
  <c r="D56" i="1" l="1"/>
</calcChain>
</file>

<file path=xl/sharedStrings.xml><?xml version="1.0" encoding="utf-8"?>
<sst xmlns="http://schemas.openxmlformats.org/spreadsheetml/2006/main" count="260" uniqueCount="139">
  <si>
    <t>,</t>
  </si>
  <si>
    <t>Organi amministrativi</t>
  </si>
  <si>
    <t>Codice</t>
  </si>
  <si>
    <t>Nominativo</t>
  </si>
  <si>
    <t>Categoria</t>
  </si>
  <si>
    <t>Mese</t>
  </si>
  <si>
    <t>Tipo Doc</t>
  </si>
  <si>
    <t>LORDO</t>
  </si>
  <si>
    <t>Mens Agg. (13ma + 14ma)</t>
  </si>
  <si>
    <t>Straordinari</t>
  </si>
  <si>
    <t>Reperibilità</t>
  </si>
  <si>
    <t>DIARIA</t>
  </si>
  <si>
    <t>INCENTIVI</t>
  </si>
  <si>
    <t>Indennità di cassa</t>
  </si>
  <si>
    <t>Ferie non godute</t>
  </si>
  <si>
    <t>permessi non goduti</t>
  </si>
  <si>
    <t>ANF</t>
  </si>
  <si>
    <t>TRATTENUTE VARIE</t>
  </si>
  <si>
    <t>Trattenute sindacali</t>
  </si>
  <si>
    <t>trattenute prestiti</t>
  </si>
  <si>
    <t>Trattenuta Findomestic</t>
  </si>
  <si>
    <t>Trattenuta finanziamento</t>
  </si>
  <si>
    <t>ASSIC.</t>
  </si>
  <si>
    <t>INAIL 1/3</t>
  </si>
  <si>
    <t>INPS 1/3</t>
  </si>
  <si>
    <t>INPS 
DIPENDENTI</t>
  </si>
  <si>
    <t>Fopen dip</t>
  </si>
  <si>
    <t>Previndai Dip</t>
  </si>
  <si>
    <t xml:space="preserve">CREDITO DL 66/14 </t>
  </si>
  <si>
    <t>IRPEF 1001</t>
  </si>
  <si>
    <t>Add. Regionale</t>
  </si>
  <si>
    <t>Add. Comunale</t>
  </si>
  <si>
    <t>730/4</t>
  </si>
  <si>
    <t>arrotondamento</t>
  </si>
  <si>
    <t>NETTO</t>
  </si>
  <si>
    <t xml:space="preserve">F24 </t>
  </si>
  <si>
    <t>INPS 
DIPENDENTI (COSTO) AZIENDA</t>
  </si>
  <si>
    <t xml:space="preserve">INPS collab 2/3 (COSTO AZIENDA) </t>
  </si>
  <si>
    <t>Fopen Azienda</t>
  </si>
  <si>
    <t>Previndai Azienda</t>
  </si>
  <si>
    <t>TFR  in azienda</t>
  </si>
  <si>
    <t>TFR a fondo  tesoreria Inps</t>
  </si>
  <si>
    <t>TFR a Fopen</t>
  </si>
  <si>
    <t>TFR a Previndai</t>
  </si>
  <si>
    <t>Imp Sost.TFR</t>
  </si>
  <si>
    <t>Inail costo azienda</t>
  </si>
  <si>
    <t>F24 INAIL</t>
  </si>
  <si>
    <t>Collaboratore 1</t>
  </si>
  <si>
    <t/>
  </si>
  <si>
    <t>ARROTONDAMENTO INPS</t>
  </si>
  <si>
    <t>TFR</t>
  </si>
  <si>
    <t>DIARIA/ind trasferta</t>
  </si>
  <si>
    <t>INCENTIVI (EAP)</t>
  </si>
  <si>
    <t>Maternità e altri eventi Inps INPS</t>
  </si>
  <si>
    <t>Tratt. Integrativo</t>
  </si>
  <si>
    <t>Welfare Netto</t>
  </si>
  <si>
    <t>Welfare figurativo</t>
  </si>
  <si>
    <t>CTR Fopen Azienda</t>
  </si>
  <si>
    <t>CTR Previndai Azienda</t>
  </si>
  <si>
    <t>Fisde contributo annuale</t>
  </si>
  <si>
    <t>Asem Azienda</t>
  </si>
  <si>
    <t>Dipendente 1</t>
  </si>
  <si>
    <t>DA INSERIRE</t>
  </si>
  <si>
    <t>da inserire</t>
  </si>
  <si>
    <t>Trattenuta</t>
  </si>
  <si>
    <t>SOLO COSTO</t>
  </si>
  <si>
    <t>U101010100200</t>
  </si>
  <si>
    <t>U101010100203</t>
  </si>
  <si>
    <t>U101010100300</t>
  </si>
  <si>
    <t>U103020200199</t>
  </si>
  <si>
    <t>U101010299902</t>
  </si>
  <si>
    <t>da rimuovere</t>
  </si>
  <si>
    <t>LORDO - COMPONENTI POSITIVI</t>
  </si>
  <si>
    <t>IMPOSTE</t>
  </si>
  <si>
    <t>Trattenute</t>
  </si>
  <si>
    <t>Costo</t>
  </si>
  <si>
    <t>Totale</t>
  </si>
  <si>
    <t>INPS</t>
  </si>
  <si>
    <t>FOPEN</t>
  </si>
  <si>
    <t>Fopen TFR</t>
  </si>
  <si>
    <t>Previndai</t>
  </si>
  <si>
    <t>Previndai TFR</t>
  </si>
  <si>
    <t>TFR fondo tesoreria INPS</t>
  </si>
  <si>
    <t xml:space="preserve">Asem </t>
  </si>
  <si>
    <t>Irpef 730</t>
  </si>
  <si>
    <t>Finanziamento</t>
  </si>
  <si>
    <t>Welfare</t>
  </si>
  <si>
    <t>Prestiti</t>
  </si>
  <si>
    <t>Imp. Sost</t>
  </si>
  <si>
    <t>Tattam. Integrativo</t>
  </si>
  <si>
    <t>Findomestic</t>
  </si>
  <si>
    <t>Polizza dirigenti</t>
  </si>
  <si>
    <t>Fisde</t>
  </si>
  <si>
    <t>Recap</t>
  </si>
  <si>
    <t>Netto</t>
  </si>
  <si>
    <t>Report 1</t>
  </si>
  <si>
    <t>Report 2</t>
  </si>
  <si>
    <t>Lordo</t>
  </si>
  <si>
    <t>Netti dipendenti</t>
  </si>
  <si>
    <t>Costi</t>
  </si>
  <si>
    <t>F24</t>
  </si>
  <si>
    <t>Fopen</t>
  </si>
  <si>
    <t>Trattenuta Arca</t>
  </si>
  <si>
    <t>Inps rettifica</t>
  </si>
  <si>
    <t>F24 collaboratori</t>
  </si>
  <si>
    <t>Asem</t>
  </si>
  <si>
    <t>fondi già disponibili</t>
  </si>
  <si>
    <t>Trattenuta Dirigente</t>
  </si>
  <si>
    <t>Imp. Sost.</t>
  </si>
  <si>
    <t>Inail</t>
  </si>
  <si>
    <t>Irpef</t>
  </si>
  <si>
    <t xml:space="preserve">Tratt. Integr. </t>
  </si>
  <si>
    <t xml:space="preserve">Imp. Sost. </t>
  </si>
  <si>
    <t>Sanzione 8906</t>
  </si>
  <si>
    <t>inps dipendenti</t>
  </si>
  <si>
    <t>inps amm gest separata</t>
  </si>
  <si>
    <t>addizionale regionale</t>
  </si>
  <si>
    <t>addizionale comunale</t>
  </si>
  <si>
    <t>totale</t>
  </si>
  <si>
    <t xml:space="preserve">Previndai </t>
  </si>
  <si>
    <t>F24 Dipendenti</t>
  </si>
  <si>
    <t>F24 
Totale</t>
  </si>
  <si>
    <t>F24          Cdg/Cdr/OdV</t>
  </si>
  <si>
    <t>Lavoratori a tempo indeterminato e Direttore CSEA</t>
  </si>
  <si>
    <t>A1</t>
  </si>
  <si>
    <t>Sindacati</t>
  </si>
  <si>
    <t>Stipendi Netti</t>
  </si>
  <si>
    <t>RIMBORSO SPESE Forfettario</t>
  </si>
  <si>
    <t>Rimborso a piè di lista</t>
  </si>
  <si>
    <t>Rimborso Parcheggio/Metrebus</t>
  </si>
  <si>
    <t>Tratt. Federmanager</t>
  </si>
  <si>
    <t>Contributo Asem</t>
  </si>
  <si>
    <t>RAL</t>
  </si>
  <si>
    <t>U101010100400</t>
  </si>
  <si>
    <t>U101010200100</t>
  </si>
  <si>
    <t>U101020100300</t>
  </si>
  <si>
    <t>MBO</t>
  </si>
  <si>
    <t>PRA</t>
  </si>
  <si>
    <t>Una tantum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</si>
</sst>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* #,##0.00\ _€_-;\-* #,##0.00\ _€_-;_-* &quot;-&quot;??\ _€_-;_-@_-"/>
    <numFmt numFmtId="165" formatCode="_-* #,##0.0_-;\-* #,##0.0_-;_-* &quot;-&quot;??_-;_-@_-"/>
    <numFmt numFmtId="166" formatCode="###,##0.00"/>
    <numFmt numFmtId="167" formatCode="_-* #,##0.0\ _€_-;\-* #,##0.0\ _€_-;_-* &quot;-&quot;?\ _€_-;_-@_-"/>
    <numFmt numFmtId="168" formatCode="_-* #,##0.000_-;\-* #,##0.000_-;_-* &quot;-&quot;??_-;_-@_-"/>
    <numFmt numFmtId="169" formatCode="_-* #,##0.00_-;\-* #,##0.00_-;_-* &quot;-&quot;?_-;_-@_-"/>
    <numFmt numFmtId="170" formatCode="_-* #,##0.00\ _€_-;\-* #,##0.00\ _€_-;_-* &quot;-&quot;?\ _€_-;_-@_-"/>
    <numFmt numFmtId="171" formatCode="_-* #,##0.0_-;\-* #,##0.0_-;_-* &quot;-&quot;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8" fillId="0" borderId="0"/>
    <xf numFmtId="0" fontId="1" fillId="0" borderId="0" applyNumberFormat="0" applyFont="0" applyFill="0" applyBorder="0" applyAlignment="0" applyProtection="0"/>
    <xf numFmtId="0" fontId="1" fillId="0" borderId="0"/>
  </cellStyleXfs>
  <cellXfs count="154">
    <xf numFmtId="0" fontId="0" fillId="0" borderId="0" xfId="0"/>
    <xf numFmtId="0" fontId="5" fillId="0" borderId="0" xfId="0" applyFont="1"/>
    <xf numFmtId="43" fontId="0" fillId="0" borderId="0" xfId="0" applyNumberFormat="1"/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3" fontId="6" fillId="0" borderId="1" xfId="1" applyFont="1" applyFill="1" applyBorder="1" applyAlignment="1">
      <alignment horizontal="center" vertical="center"/>
    </xf>
    <xf numFmtId="43" fontId="6" fillId="0" borderId="1" xfId="1" applyFont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0" fontId="0" fillId="0" borderId="2" xfId="2" applyFont="1" applyBorder="1" applyAlignment="1" applyProtection="1">
      <protection locked="0"/>
    </xf>
    <xf numFmtId="0" fontId="0" fillId="0" borderId="2" xfId="2" applyFont="1" applyFill="1" applyBorder="1" applyAlignment="1" applyProtection="1">
      <protection locked="0"/>
    </xf>
    <xf numFmtId="49" fontId="0" fillId="0" borderId="2" xfId="2" applyNumberFormat="1" applyFont="1" applyFill="1" applyBorder="1" applyAlignment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4" fillId="0" borderId="4" xfId="0" applyFont="1" applyBorder="1"/>
    <xf numFmtId="43" fontId="0" fillId="0" borderId="5" xfId="1" applyFont="1" applyFill="1" applyBorder="1" applyAlignment="1"/>
    <xf numFmtId="0" fontId="0" fillId="0" borderId="5" xfId="0" applyBorder="1"/>
    <xf numFmtId="2" fontId="0" fillId="0" borderId="5" xfId="0" applyNumberFormat="1" applyBorder="1"/>
    <xf numFmtId="43" fontId="0" fillId="0" borderId="4" xfId="1" applyFont="1" applyFill="1" applyBorder="1" applyAlignment="1"/>
    <xf numFmtId="0" fontId="0" fillId="0" borderId="6" xfId="0" applyBorder="1"/>
    <xf numFmtId="43" fontId="0" fillId="0" borderId="7" xfId="1" applyFont="1" applyFill="1" applyBorder="1" applyAlignment="1"/>
    <xf numFmtId="0" fontId="0" fillId="0" borderId="0" xfId="0" applyAlignment="1">
      <alignment horizontal="right"/>
    </xf>
    <xf numFmtId="0" fontId="0" fillId="0" borderId="8" xfId="0" applyBorder="1"/>
    <xf numFmtId="0" fontId="0" fillId="0" borderId="0" xfId="0" applyAlignment="1">
      <alignment horizontal="center" vertical="center"/>
    </xf>
    <xf numFmtId="43" fontId="0" fillId="0" borderId="0" xfId="1" applyFont="1" applyFill="1" applyBorder="1" applyAlignment="1"/>
    <xf numFmtId="0" fontId="9" fillId="0" borderId="0" xfId="3" applyFont="1" applyAlignment="1">
      <alignment horizontal="center"/>
    </xf>
    <xf numFmtId="0" fontId="4" fillId="0" borderId="0" xfId="0" applyFont="1"/>
    <xf numFmtId="43" fontId="10" fillId="0" borderId="0" xfId="1" applyFont="1" applyFill="1" applyBorder="1" applyAlignment="1">
      <alignment horizontal="center"/>
    </xf>
    <xf numFmtId="43" fontId="11" fillId="0" borderId="0" xfId="1" applyFont="1" applyFill="1" applyBorder="1" applyAlignment="1"/>
    <xf numFmtId="43" fontId="1" fillId="0" borderId="0" xfId="1" applyFont="1" applyFill="1" applyBorder="1" applyAlignment="1">
      <alignment horizontal="center"/>
    </xf>
    <xf numFmtId="43" fontId="11" fillId="0" borderId="0" xfId="0" applyNumberFormat="1" applyFont="1"/>
    <xf numFmtId="43" fontId="12" fillId="0" borderId="0" xfId="1" applyFont="1" applyFill="1" applyBorder="1" applyAlignment="1"/>
    <xf numFmtId="0" fontId="4" fillId="0" borderId="2" xfId="0" applyFont="1" applyBorder="1" applyAlignment="1">
      <alignment horizontal="center" vertical="center"/>
    </xf>
    <xf numFmtId="43" fontId="6" fillId="0" borderId="2" xfId="1" applyFont="1" applyFill="1" applyBorder="1" applyAlignment="1">
      <alignment horizontal="center" vertical="center"/>
    </xf>
    <xf numFmtId="0" fontId="0" fillId="0" borderId="2" xfId="0" applyBorder="1"/>
    <xf numFmtId="0" fontId="1" fillId="0" borderId="0" xfId="4" applyAlignment="1"/>
    <xf numFmtId="0" fontId="1" fillId="0" borderId="0" xfId="4" applyFill="1" applyAlignment="1"/>
    <xf numFmtId="2" fontId="0" fillId="0" borderId="0" xfId="0" applyNumberFormat="1"/>
    <xf numFmtId="164" fontId="0" fillId="0" borderId="0" xfId="0" applyNumberFormat="1"/>
    <xf numFmtId="165" fontId="0" fillId="0" borderId="0" xfId="1" applyNumberFormat="1" applyFont="1" applyFill="1" applyAlignment="1"/>
    <xf numFmtId="0" fontId="13" fillId="0" borderId="2" xfId="5" applyFont="1" applyBorder="1" applyAlignment="1">
      <alignment horizontal="center"/>
    </xf>
    <xf numFmtId="43" fontId="6" fillId="0" borderId="2" xfId="1" applyFont="1" applyBorder="1" applyAlignment="1">
      <alignment horizontal="center" vertical="center"/>
    </xf>
    <xf numFmtId="167" fontId="0" fillId="0" borderId="0" xfId="0" applyNumberFormat="1"/>
    <xf numFmtId="0" fontId="0" fillId="3" borderId="0" xfId="0" applyFill="1"/>
    <xf numFmtId="169" fontId="4" fillId="0" borderId="0" xfId="0" applyNumberFormat="1" applyFont="1"/>
    <xf numFmtId="170" fontId="0" fillId="0" borderId="0" xfId="0" applyNumberFormat="1"/>
    <xf numFmtId="171" fontId="4" fillId="0" borderId="0" xfId="0" applyNumberFormat="1" applyFont="1"/>
    <xf numFmtId="0" fontId="7" fillId="0" borderId="6" xfId="0" applyFont="1" applyBorder="1"/>
    <xf numFmtId="0" fontId="7" fillId="0" borderId="8" xfId="0" applyFont="1" applyBorder="1"/>
    <xf numFmtId="2" fontId="0" fillId="0" borderId="8" xfId="1" applyNumberFormat="1" applyFont="1" applyFill="1" applyBorder="1" applyAlignment="1"/>
    <xf numFmtId="43" fontId="7" fillId="0" borderId="8" xfId="0" applyNumberFormat="1" applyFont="1" applyBorder="1"/>
    <xf numFmtId="2" fontId="0" fillId="0" borderId="8" xfId="0" applyNumberFormat="1" applyBorder="1"/>
    <xf numFmtId="171" fontId="7" fillId="0" borderId="8" xfId="0" applyNumberFormat="1" applyFont="1" applyBorder="1"/>
    <xf numFmtId="0" fontId="4" fillId="0" borderId="12" xfId="0" applyFont="1" applyBorder="1"/>
    <xf numFmtId="0" fontId="4" fillId="0" borderId="14" xfId="0" applyFont="1" applyBorder="1"/>
    <xf numFmtId="43" fontId="4" fillId="0" borderId="13" xfId="1" applyFont="1" applyBorder="1" applyAlignment="1"/>
    <xf numFmtId="2" fontId="4" fillId="0" borderId="0" xfId="0" applyNumberFormat="1" applyFont="1"/>
    <xf numFmtId="164" fontId="4" fillId="0" borderId="0" xfId="0" applyNumberFormat="1" applyFont="1"/>
    <xf numFmtId="43" fontId="0" fillId="0" borderId="2" xfId="0" applyNumberFormat="1" applyBorder="1"/>
    <xf numFmtId="49" fontId="2" fillId="0" borderId="0" xfId="0" applyNumberFormat="1" applyFont="1"/>
    <xf numFmtId="49" fontId="0" fillId="0" borderId="2" xfId="0" applyNumberFormat="1" applyBorder="1"/>
    <xf numFmtId="43" fontId="0" fillId="3" borderId="0" xfId="0" applyNumberFormat="1" applyFill="1"/>
    <xf numFmtId="0" fontId="2" fillId="0" borderId="0" xfId="0" applyFont="1"/>
    <xf numFmtId="0" fontId="0" fillId="0" borderId="15" xfId="0" applyBorder="1"/>
    <xf numFmtId="43" fontId="0" fillId="0" borderId="16" xfId="1" applyFont="1" applyBorder="1" applyAlignment="1">
      <alignment horizontal="right"/>
    </xf>
    <xf numFmtId="0" fontId="0" fillId="0" borderId="17" xfId="0" applyBorder="1"/>
    <xf numFmtId="43" fontId="0" fillId="0" borderId="18" xfId="1" applyFont="1" applyBorder="1" applyAlignment="1">
      <alignment horizontal="right"/>
    </xf>
    <xf numFmtId="0" fontId="0" fillId="0" borderId="19" xfId="0" applyBorder="1"/>
    <xf numFmtId="0" fontId="4" fillId="0" borderId="9" xfId="0" applyFont="1" applyBorder="1"/>
    <xf numFmtId="43" fontId="4" fillId="0" borderId="11" xfId="1" applyFont="1" applyBorder="1" applyAlignment="1">
      <alignment horizontal="right"/>
    </xf>
    <xf numFmtId="0" fontId="0" fillId="0" borderId="0" xfId="0" applyBorder="1" applyAlignment="1">
      <alignment horizontal="center" wrapText="1"/>
    </xf>
    <xf numFmtId="0" fontId="0" fillId="3" borderId="18" xfId="0" applyFill="1" applyBorder="1"/>
    <xf numFmtId="43" fontId="7" fillId="3" borderId="18" xfId="0" applyNumberFormat="1" applyFont="1" applyFill="1" applyBorder="1"/>
    <xf numFmtId="49" fontId="0" fillId="3" borderId="18" xfId="0" applyNumberFormat="1" applyFill="1" applyBorder="1"/>
    <xf numFmtId="0" fontId="4" fillId="0" borderId="15" xfId="0" applyFont="1" applyBorder="1"/>
    <xf numFmtId="0" fontId="4" fillId="0" borderId="21" xfId="0" applyFont="1" applyBorder="1" applyAlignment="1">
      <alignment horizontal="center" wrapText="1"/>
    </xf>
    <xf numFmtId="0" fontId="4" fillId="3" borderId="16" xfId="0" applyFont="1" applyFill="1" applyBorder="1" applyAlignment="1">
      <alignment horizontal="center" wrapText="1"/>
    </xf>
    <xf numFmtId="0" fontId="0" fillId="0" borderId="1" xfId="0" applyBorder="1"/>
    <xf numFmtId="43" fontId="0" fillId="3" borderId="20" xfId="0" applyNumberFormat="1" applyFill="1" applyBorder="1"/>
    <xf numFmtId="43" fontId="4" fillId="0" borderId="10" xfId="0" applyNumberFormat="1" applyFont="1" applyBorder="1"/>
    <xf numFmtId="43" fontId="4" fillId="3" borderId="11" xfId="0" applyNumberFormat="1" applyFont="1" applyFill="1" applyBorder="1"/>
    <xf numFmtId="1" fontId="0" fillId="0" borderId="0" xfId="0" applyNumberFormat="1" applyBorder="1" applyAlignment="1">
      <alignment horizontal="right"/>
    </xf>
    <xf numFmtId="43" fontId="0" fillId="0" borderId="2" xfId="1" applyFont="1" applyFill="1" applyBorder="1" applyAlignment="1" applyProtection="1">
      <protection locked="0"/>
    </xf>
    <xf numFmtId="43" fontId="0" fillId="0" borderId="0" xfId="1" applyFont="1"/>
    <xf numFmtId="43" fontId="0" fillId="0" borderId="2" xfId="2" applyNumberFormat="1" applyFont="1" applyFill="1" applyBorder="1" applyAlignment="1" applyProtection="1">
      <protection locked="0"/>
    </xf>
    <xf numFmtId="43" fontId="0" fillId="0" borderId="2" xfId="1" applyFont="1" applyBorder="1" applyAlignment="1" applyProtection="1">
      <protection locked="0"/>
    </xf>
    <xf numFmtId="43" fontId="5" fillId="0" borderId="2" xfId="1" applyFont="1" applyFill="1" applyBorder="1" applyAlignment="1">
      <alignment horizontal="center" vertical="center"/>
    </xf>
    <xf numFmtId="43" fontId="1" fillId="0" borderId="2" xfId="1" applyFill="1" applyBorder="1" applyAlignment="1"/>
    <xf numFmtId="43" fontId="0" fillId="0" borderId="2" xfId="1" applyFont="1" applyBorder="1" applyAlignment="1">
      <alignment horizontal="right"/>
    </xf>
    <xf numFmtId="43" fontId="0" fillId="2" borderId="0" xfId="1" applyFont="1" applyFill="1"/>
    <xf numFmtId="0" fontId="0" fillId="3" borderId="2" xfId="0" applyFill="1" applyBorder="1"/>
    <xf numFmtId="165" fontId="0" fillId="3" borderId="2" xfId="0" applyNumberFormat="1" applyFill="1" applyBorder="1"/>
    <xf numFmtId="168" fontId="0" fillId="3" borderId="2" xfId="0" applyNumberFormat="1" applyFill="1" applyBorder="1"/>
    <xf numFmtId="2" fontId="0" fillId="0" borderId="2" xfId="0" applyNumberFormat="1" applyBorder="1" applyAlignment="1">
      <alignment horizontal="right"/>
    </xf>
    <xf numFmtId="43" fontId="0" fillId="0" borderId="2" xfId="1" applyFont="1" applyBorder="1" applyAlignment="1"/>
    <xf numFmtId="0" fontId="4" fillId="0" borderId="21" xfId="0" applyFont="1" applyBorder="1"/>
    <xf numFmtId="165" fontId="4" fillId="0" borderId="21" xfId="1" applyNumberFormat="1" applyFont="1" applyFill="1" applyBorder="1" applyAlignment="1"/>
    <xf numFmtId="0" fontId="1" fillId="0" borderId="16" xfId="4" applyBorder="1" applyAlignment="1"/>
    <xf numFmtId="0" fontId="1" fillId="0" borderId="18" xfId="4" applyBorder="1" applyAlignment="1"/>
    <xf numFmtId="0" fontId="0" fillId="0" borderId="12" xfId="0" applyBorder="1"/>
    <xf numFmtId="0" fontId="0" fillId="0" borderId="14" xfId="0" applyBorder="1"/>
    <xf numFmtId="164" fontId="0" fillId="2" borderId="13" xfId="0" applyNumberFormat="1" applyFill="1" applyBorder="1"/>
    <xf numFmtId="43" fontId="0" fillId="0" borderId="1" xfId="0" applyNumberFormat="1" applyBorder="1"/>
    <xf numFmtId="0" fontId="4" fillId="0" borderId="22" xfId="0" applyFont="1" applyBorder="1"/>
    <xf numFmtId="165" fontId="4" fillId="0" borderId="10" xfId="0" applyNumberFormat="1" applyFont="1" applyBorder="1"/>
    <xf numFmtId="164" fontId="4" fillId="0" borderId="11" xfId="0" applyNumberFormat="1" applyFont="1" applyBorder="1"/>
    <xf numFmtId="0" fontId="4" fillId="0" borderId="23" xfId="0" applyFont="1" applyBorder="1"/>
    <xf numFmtId="164" fontId="4" fillId="0" borderId="24" xfId="0" applyNumberFormat="1" applyFont="1" applyBorder="1"/>
    <xf numFmtId="165" fontId="1" fillId="0" borderId="18" xfId="4" applyNumberFormat="1" applyBorder="1" applyAlignment="1"/>
    <xf numFmtId="43" fontId="0" fillId="0" borderId="2" xfId="0" applyNumberFormat="1" applyFill="1" applyBorder="1"/>
    <xf numFmtId="165" fontId="0" fillId="0" borderId="2" xfId="0" applyNumberFormat="1" applyFill="1" applyBorder="1"/>
    <xf numFmtId="164" fontId="0" fillId="0" borderId="2" xfId="0" applyNumberFormat="1" applyFill="1" applyBorder="1"/>
    <xf numFmtId="0" fontId="0" fillId="0" borderId="2" xfId="0" applyFill="1" applyBorder="1"/>
    <xf numFmtId="0" fontId="0" fillId="0" borderId="1" xfId="0" applyFill="1" applyBorder="1"/>
    <xf numFmtId="43" fontId="4" fillId="0" borderId="10" xfId="0" applyNumberFormat="1" applyFont="1" applyFill="1" applyBorder="1"/>
    <xf numFmtId="43" fontId="1" fillId="0" borderId="18" xfId="4" applyNumberFormat="1" applyBorder="1" applyAlignment="1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4" fillId="0" borderId="0" xfId="0" applyFont="1" applyBorder="1"/>
    <xf numFmtId="2" fontId="0" fillId="0" borderId="0" xfId="0" applyNumberFormat="1" applyBorder="1"/>
    <xf numFmtId="0" fontId="0" fillId="0" borderId="0" xfId="0" applyFill="1"/>
    <xf numFmtId="49" fontId="0" fillId="0" borderId="0" xfId="0" applyNumberFormat="1" applyFill="1"/>
    <xf numFmtId="164" fontId="0" fillId="0" borderId="0" xfId="0" applyNumberFormat="1" applyFill="1"/>
    <xf numFmtId="43" fontId="0" fillId="0" borderId="0" xfId="0" applyNumberFormat="1" applyFill="1"/>
    <xf numFmtId="2" fontId="0" fillId="0" borderId="0" xfId="0" applyNumberFormat="1" applyFill="1"/>
    <xf numFmtId="43" fontId="0" fillId="0" borderId="0" xfId="1" applyFont="1" applyBorder="1" applyAlignment="1" applyProtection="1">
      <protection locked="0"/>
    </xf>
    <xf numFmtId="43" fontId="0" fillId="0" borderId="0" xfId="1" applyFont="1" applyBorder="1"/>
    <xf numFmtId="43" fontId="0" fillId="0" borderId="0" xfId="0" applyNumberFormat="1" applyFill="1" applyBorder="1"/>
    <xf numFmtId="166" fontId="0" fillId="0" borderId="0" xfId="0" applyNumberFormat="1" applyBorder="1" applyAlignment="1">
      <alignment horizontal="right"/>
    </xf>
    <xf numFmtId="164" fontId="0" fillId="0" borderId="0" xfId="0" applyNumberFormat="1" applyBorder="1"/>
    <xf numFmtId="0" fontId="13" fillId="0" borderId="2" xfId="0" applyFont="1" applyBorder="1" applyAlignment="1">
      <alignment horizontal="center"/>
    </xf>
    <xf numFmtId="0" fontId="0" fillId="0" borderId="0" xfId="0" applyFill="1" applyBorder="1"/>
    <xf numFmtId="43" fontId="0" fillId="0" borderId="0" xfId="1" applyFont="1" applyFill="1" applyBorder="1"/>
    <xf numFmtId="43" fontId="6" fillId="0" borderId="25" xfId="1" applyFont="1" applyFill="1" applyBorder="1" applyAlignment="1">
      <alignment horizontal="center" vertical="center"/>
    </xf>
    <xf numFmtId="164" fontId="0" fillId="0" borderId="0" xfId="0" applyNumberFormat="1" applyFill="1" applyBorder="1"/>
    <xf numFmtId="3" fontId="0" fillId="0" borderId="0" xfId="0" applyNumberFormat="1" applyFill="1" applyBorder="1"/>
    <xf numFmtId="4" fontId="0" fillId="0" borderId="0" xfId="0" applyNumberFormat="1" applyBorder="1"/>
    <xf numFmtId="3" fontId="0" fillId="0" borderId="0" xfId="0" applyNumberFormat="1" applyBorder="1"/>
    <xf numFmtId="0" fontId="6" fillId="0" borderId="12" xfId="0" applyFont="1" applyBorder="1"/>
    <xf numFmtId="43" fontId="6" fillId="0" borderId="13" xfId="0" applyNumberFormat="1" applyFont="1" applyBorder="1"/>
    <xf numFmtId="0" fontId="1" fillId="0" borderId="2" xfId="4" applyBorder="1" applyAlignment="1"/>
    <xf numFmtId="0" fontId="1" fillId="0" borderId="2" xfId="4" applyFill="1" applyBorder="1" applyAlignment="1"/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7" fillId="0" borderId="0" xfId="0" applyFont="1" applyBorder="1"/>
    <xf numFmtId="43" fontId="7" fillId="0" borderId="0" xfId="0" applyNumberFormat="1" applyFont="1" applyBorder="1"/>
    <xf numFmtId="171" fontId="7" fillId="0" borderId="0" xfId="0" applyNumberFormat="1" applyFont="1" applyBorder="1"/>
    <xf numFmtId="43" fontId="6" fillId="0" borderId="0" xfId="0" applyNumberFormat="1" applyFont="1" applyBorder="1"/>
  </cellXfs>
  <cellStyles count="6">
    <cellStyle name="Default" xfId="4" xr:uid="{32A3B87A-3E14-4743-A838-9A03FAA900D1}"/>
    <cellStyle name="Migliaia" xfId="1" builtinId="3"/>
    <cellStyle name="Normale" xfId="0" builtinId="0"/>
    <cellStyle name="Normale 10 3" xfId="5" xr:uid="{C294E739-5D82-42A3-97CC-4C007DD7ED2F}"/>
    <cellStyle name="Normale 2" xfId="3" xr:uid="{336160EA-C3CF-4173-B617-D2F29A8A7BC5}"/>
    <cellStyle name="Testo descrittivo" xfId="2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55EED-6191-41E2-A790-B9CA527EAB15}">
  <dimension ref="A1:BN76"/>
  <sheetViews>
    <sheetView tabSelected="1" zoomScale="85" zoomScaleNormal="85" workbookViewId="0">
      <selection activeCell="A12" sqref="A12"/>
    </sheetView>
  </sheetViews>
  <sheetFormatPr defaultRowHeight="15" x14ac:dyDescent="0.25"/>
  <cols>
    <col min="1" max="1" width="19.140625" customWidth="1"/>
    <col min="2" max="2" width="35.85546875" bestFit="1" customWidth="1"/>
    <col min="3" max="3" width="21.28515625" customWidth="1"/>
    <col min="4" max="4" width="19.28515625" bestFit="1" customWidth="1"/>
    <col min="5" max="5" width="17.42578125" bestFit="1" customWidth="1"/>
    <col min="6" max="6" width="16" bestFit="1" customWidth="1"/>
    <col min="7" max="7" width="19.5703125" customWidth="1"/>
    <col min="8" max="10" width="38.85546875" customWidth="1"/>
    <col min="11" max="11" width="49.7109375" bestFit="1" customWidth="1"/>
    <col min="12" max="12" width="19.42578125" customWidth="1"/>
    <col min="13" max="13" width="18.7109375" customWidth="1"/>
    <col min="14" max="14" width="18.5703125" customWidth="1"/>
    <col min="15" max="15" width="32.85546875" customWidth="1"/>
    <col min="16" max="16" width="21.140625" customWidth="1"/>
    <col min="17" max="17" width="21.7109375" customWidth="1"/>
    <col min="18" max="18" width="27.42578125" customWidth="1"/>
    <col min="19" max="19" width="20.5703125" customWidth="1"/>
    <col min="20" max="20" width="25" bestFit="1" customWidth="1"/>
    <col min="21" max="21" width="19.28515625" customWidth="1"/>
    <col min="22" max="22" width="20" customWidth="1"/>
    <col min="23" max="23" width="16.85546875" customWidth="1"/>
    <col min="24" max="24" width="35.140625" bestFit="1" customWidth="1"/>
    <col min="25" max="25" width="21.28515625" customWidth="1"/>
    <col min="26" max="27" width="17.42578125" customWidth="1"/>
    <col min="28" max="28" width="22.28515625" customWidth="1"/>
    <col min="29" max="29" width="24.140625" customWidth="1"/>
    <col min="30" max="30" width="23.85546875" customWidth="1"/>
    <col min="31" max="31" width="10.42578125" customWidth="1"/>
    <col min="32" max="32" width="9.85546875" customWidth="1"/>
    <col min="33" max="33" width="18.7109375" customWidth="1"/>
    <col min="34" max="34" width="10.28515625" customWidth="1"/>
    <col min="35" max="35" width="22.7109375" bestFit="1" customWidth="1"/>
    <col min="36" max="37" width="13.7109375" customWidth="1"/>
    <col min="38" max="38" width="19.7109375" customWidth="1"/>
    <col min="39" max="39" width="14.5703125" customWidth="1"/>
    <col min="40" max="40" width="14.7109375" customWidth="1"/>
    <col min="41" max="41" width="15.140625" customWidth="1"/>
    <col min="42" max="42" width="13" customWidth="1"/>
    <col min="43" max="43" width="19.28515625" customWidth="1"/>
    <col min="44" max="44" width="16.140625" customWidth="1"/>
    <col min="45" max="45" width="22.28515625" customWidth="1"/>
    <col min="46" max="46" width="15" customWidth="1"/>
    <col min="47" max="47" width="12" customWidth="1"/>
    <col min="48" max="48" width="42.42578125" bestFit="1" customWidth="1"/>
    <col min="49" max="49" width="37.5703125" bestFit="1" customWidth="1"/>
    <col min="50" max="50" width="17.28515625" customWidth="1"/>
    <col min="51" max="51" width="25.5703125" bestFit="1" customWidth="1"/>
    <col min="52" max="52" width="17.85546875" bestFit="1" customWidth="1"/>
    <col min="53" max="53" width="30" bestFit="1" customWidth="1"/>
    <col min="54" max="54" width="15.42578125" bestFit="1" customWidth="1"/>
    <col min="55" max="55" width="18.5703125" bestFit="1" customWidth="1"/>
    <col min="56" max="56" width="16.28515625" bestFit="1" customWidth="1"/>
    <col min="57" max="57" width="20.85546875" bestFit="1" customWidth="1"/>
    <col min="58" max="58" width="28" bestFit="1" customWidth="1"/>
    <col min="59" max="59" width="16.28515625" bestFit="1" customWidth="1"/>
    <col min="60" max="60" width="11.85546875" bestFit="1" customWidth="1"/>
    <col min="61" max="61" width="36.5703125" style="117" bestFit="1" customWidth="1"/>
    <col min="62" max="62" width="9.140625" style="117"/>
    <col min="63" max="63" width="16.28515625" style="117" customWidth="1"/>
    <col min="64" max="64" width="13.140625" style="117" bestFit="1" customWidth="1"/>
    <col min="65" max="16384" width="9.140625" style="117"/>
  </cols>
  <sheetData>
    <row r="1" spans="1:64" x14ac:dyDescent="0.25">
      <c r="T1" t="s">
        <v>0</v>
      </c>
    </row>
    <row r="2" spans="1:64" x14ac:dyDescent="0.25">
      <c r="A2" s="1" t="s">
        <v>1</v>
      </c>
      <c r="B2" s="1"/>
      <c r="AT2" s="2"/>
    </row>
    <row r="3" spans="1:64" x14ac:dyDescent="0.25">
      <c r="A3" s="1"/>
    </row>
    <row r="4" spans="1:64" ht="13.5" customHeight="1" x14ac:dyDescent="0.25">
      <c r="A4" s="3" t="s">
        <v>2</v>
      </c>
      <c r="B4" s="4" t="s">
        <v>3</v>
      </c>
      <c r="C4" s="5" t="s">
        <v>4</v>
      </c>
      <c r="D4" s="5" t="s">
        <v>132</v>
      </c>
      <c r="E4" s="4" t="s">
        <v>5</v>
      </c>
      <c r="F4" s="4" t="s">
        <v>6</v>
      </c>
      <c r="G4" s="6" t="s">
        <v>7</v>
      </c>
      <c r="H4" s="7" t="s">
        <v>8</v>
      </c>
      <c r="I4" s="7" t="s">
        <v>136</v>
      </c>
      <c r="J4" s="7" t="s">
        <v>137</v>
      </c>
      <c r="K4" s="7" t="s">
        <v>138</v>
      </c>
      <c r="L4" s="6" t="s">
        <v>9</v>
      </c>
      <c r="M4" s="6" t="s">
        <v>10</v>
      </c>
      <c r="N4" s="6" t="s">
        <v>50</v>
      </c>
      <c r="O4" s="6" t="s">
        <v>127</v>
      </c>
      <c r="P4" s="6" t="s">
        <v>11</v>
      </c>
      <c r="Q4" s="6" t="s">
        <v>128</v>
      </c>
      <c r="R4" s="6" t="s">
        <v>129</v>
      </c>
      <c r="S4" s="6" t="s">
        <v>12</v>
      </c>
      <c r="T4" s="6" t="s">
        <v>13</v>
      </c>
      <c r="U4" s="6" t="s">
        <v>14</v>
      </c>
      <c r="V4" s="6" t="s">
        <v>15</v>
      </c>
      <c r="W4" s="8" t="s">
        <v>16</v>
      </c>
      <c r="X4" s="6" t="s">
        <v>53</v>
      </c>
      <c r="Y4" s="6" t="s">
        <v>17</v>
      </c>
      <c r="Z4" s="6" t="s">
        <v>18</v>
      </c>
      <c r="AA4" s="6" t="s">
        <v>130</v>
      </c>
      <c r="AB4" s="6" t="s">
        <v>19</v>
      </c>
      <c r="AC4" s="6" t="s">
        <v>20</v>
      </c>
      <c r="AD4" s="6" t="s">
        <v>21</v>
      </c>
      <c r="AE4" s="6" t="s">
        <v>22</v>
      </c>
      <c r="AF4" s="6" t="s">
        <v>23</v>
      </c>
      <c r="AG4" s="6" t="s">
        <v>131</v>
      </c>
      <c r="AH4" s="6" t="s">
        <v>24</v>
      </c>
      <c r="AI4" s="6" t="s">
        <v>25</v>
      </c>
      <c r="AJ4" s="6" t="s">
        <v>26</v>
      </c>
      <c r="AK4" s="6" t="s">
        <v>27</v>
      </c>
      <c r="AL4" s="8" t="s">
        <v>28</v>
      </c>
      <c r="AM4" s="8" t="s">
        <v>29</v>
      </c>
      <c r="AN4" s="8" t="s">
        <v>30</v>
      </c>
      <c r="AO4" s="8" t="s">
        <v>31</v>
      </c>
      <c r="AP4" s="8" t="s">
        <v>32</v>
      </c>
      <c r="AQ4" s="8" t="s">
        <v>33</v>
      </c>
      <c r="AR4" s="8" t="s">
        <v>55</v>
      </c>
      <c r="AS4" s="8" t="s">
        <v>56</v>
      </c>
      <c r="AT4" s="6" t="s">
        <v>34</v>
      </c>
      <c r="AU4" s="6" t="s">
        <v>35</v>
      </c>
      <c r="AV4" s="6" t="s">
        <v>36</v>
      </c>
      <c r="AW4" s="6" t="s">
        <v>37</v>
      </c>
      <c r="AX4" s="6" t="s">
        <v>38</v>
      </c>
      <c r="AY4" s="6" t="s">
        <v>39</v>
      </c>
      <c r="AZ4" s="6" t="s">
        <v>40</v>
      </c>
      <c r="BA4" s="6" t="s">
        <v>41</v>
      </c>
      <c r="BB4" s="6" t="s">
        <v>42</v>
      </c>
      <c r="BC4" s="6" t="s">
        <v>43</v>
      </c>
      <c r="BD4" s="6" t="s">
        <v>44</v>
      </c>
      <c r="BE4" s="6" t="s">
        <v>45</v>
      </c>
      <c r="BF4" s="34" t="s">
        <v>59</v>
      </c>
      <c r="BG4" s="34" t="s">
        <v>60</v>
      </c>
      <c r="BH4" s="34" t="s">
        <v>46</v>
      </c>
    </row>
    <row r="5" spans="1:64" x14ac:dyDescent="0.25">
      <c r="A5" s="9"/>
      <c r="B5" s="9" t="s">
        <v>47</v>
      </c>
      <c r="C5" s="5"/>
      <c r="D5" s="4"/>
      <c r="E5" s="4"/>
      <c r="F5" s="4"/>
      <c r="G5" s="83">
        <v>1000</v>
      </c>
      <c r="H5" s="9">
        <v>0</v>
      </c>
      <c r="I5" s="9">
        <v>0</v>
      </c>
      <c r="J5" s="9">
        <v>0</v>
      </c>
      <c r="K5" s="9">
        <v>0</v>
      </c>
      <c r="L5" s="10">
        <v>0</v>
      </c>
      <c r="M5" s="10">
        <v>0</v>
      </c>
      <c r="N5" s="10">
        <v>0</v>
      </c>
      <c r="O5" s="10">
        <v>0</v>
      </c>
      <c r="P5" s="10">
        <v>0</v>
      </c>
      <c r="Q5" s="10">
        <v>0</v>
      </c>
      <c r="R5" s="10"/>
      <c r="S5" s="10">
        <v>0</v>
      </c>
      <c r="T5" s="10">
        <v>0</v>
      </c>
      <c r="U5" s="9">
        <v>0</v>
      </c>
      <c r="V5" s="9">
        <v>0</v>
      </c>
      <c r="W5" s="10">
        <v>0</v>
      </c>
      <c r="X5" s="10">
        <v>0</v>
      </c>
      <c r="Y5" s="10">
        <v>0</v>
      </c>
      <c r="Z5" s="10">
        <v>0</v>
      </c>
      <c r="AA5" s="10"/>
      <c r="AB5" s="10">
        <v>0</v>
      </c>
      <c r="AC5" s="10"/>
      <c r="AD5" s="10">
        <v>0</v>
      </c>
      <c r="AE5" s="10">
        <v>0</v>
      </c>
      <c r="AF5" s="83">
        <v>2</v>
      </c>
      <c r="AG5" s="10">
        <v>0</v>
      </c>
      <c r="AH5" s="83">
        <v>100</v>
      </c>
      <c r="AI5" s="10">
        <v>0</v>
      </c>
      <c r="AJ5" s="10">
        <v>0</v>
      </c>
      <c r="AK5" s="10">
        <v>0</v>
      </c>
      <c r="AL5" s="10">
        <v>0</v>
      </c>
      <c r="AM5" s="83">
        <v>200</v>
      </c>
      <c r="AN5" s="83">
        <v>30</v>
      </c>
      <c r="AO5" s="83">
        <v>20</v>
      </c>
      <c r="AP5" s="10">
        <v>0</v>
      </c>
      <c r="AQ5" s="10">
        <v>0</v>
      </c>
      <c r="AR5" s="10"/>
      <c r="AS5" s="10"/>
      <c r="AT5" s="85">
        <v>648</v>
      </c>
      <c r="AU5" s="11" t="s">
        <v>48</v>
      </c>
      <c r="AV5" s="10">
        <v>0</v>
      </c>
      <c r="AW5" s="83">
        <v>200</v>
      </c>
      <c r="AX5" s="10">
        <v>0</v>
      </c>
      <c r="AY5" s="10">
        <v>0</v>
      </c>
      <c r="AZ5" s="10">
        <v>0</v>
      </c>
      <c r="BA5" s="10">
        <v>0</v>
      </c>
      <c r="BB5" s="10">
        <v>0</v>
      </c>
      <c r="BC5" s="10">
        <v>0</v>
      </c>
      <c r="BD5" s="10">
        <v>0</v>
      </c>
      <c r="BE5" s="83">
        <v>4</v>
      </c>
      <c r="BF5" s="5"/>
      <c r="BG5" s="34"/>
      <c r="BH5" s="34"/>
    </row>
    <row r="6" spans="1:64" ht="15.75" thickBot="1" x14ac:dyDescent="0.3">
      <c r="A6" s="12"/>
      <c r="B6" s="13"/>
      <c r="C6" s="14"/>
      <c r="D6" s="14"/>
      <c r="E6" s="13"/>
      <c r="F6" s="15"/>
      <c r="G6" s="16"/>
      <c r="H6" s="17"/>
      <c r="I6" s="17"/>
      <c r="J6" s="17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8"/>
      <c r="AU6" s="18"/>
      <c r="AV6" s="16"/>
      <c r="AW6" s="19"/>
      <c r="AX6" s="17"/>
      <c r="AY6" s="17"/>
      <c r="AZ6" s="17"/>
      <c r="BA6" s="16"/>
      <c r="BB6" s="16"/>
      <c r="BC6" s="16"/>
      <c r="BD6" s="16"/>
      <c r="BE6" s="16"/>
      <c r="BF6" s="16"/>
      <c r="BG6" s="16"/>
      <c r="BH6" s="16"/>
    </row>
    <row r="7" spans="1:64" x14ac:dyDescent="0.25">
      <c r="A7" s="20"/>
      <c r="B7" s="117"/>
      <c r="C7" s="118"/>
      <c r="D7" s="118"/>
      <c r="E7" s="117"/>
      <c r="F7" s="119"/>
      <c r="G7" s="25"/>
      <c r="H7" s="117"/>
      <c r="I7" s="117"/>
      <c r="J7" s="117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120"/>
      <c r="AU7" s="25"/>
      <c r="AV7" s="25"/>
      <c r="AW7" s="25"/>
      <c r="AX7" s="117"/>
      <c r="AY7" s="117"/>
      <c r="AZ7" s="117"/>
      <c r="BA7" s="25"/>
      <c r="BB7" s="25"/>
      <c r="BC7" s="25"/>
      <c r="BD7" s="25"/>
      <c r="BE7" s="25"/>
      <c r="BF7" s="25"/>
      <c r="BG7" s="25"/>
      <c r="BH7" s="25"/>
    </row>
    <row r="8" spans="1:64" x14ac:dyDescent="0.25">
      <c r="A8" s="20"/>
      <c r="G8" s="84">
        <v>1000</v>
      </c>
      <c r="W8" s="2"/>
      <c r="AF8" s="84">
        <v>2</v>
      </c>
      <c r="AH8" s="2">
        <v>100</v>
      </c>
      <c r="AI8" s="2"/>
      <c r="AJ8" s="2"/>
      <c r="AK8" s="2"/>
      <c r="AL8" s="2"/>
      <c r="AM8" s="2">
        <v>200</v>
      </c>
      <c r="AN8" s="2">
        <v>30</v>
      </c>
      <c r="AO8" s="2">
        <v>20</v>
      </c>
      <c r="AT8" s="2">
        <v>648</v>
      </c>
      <c r="AU8" s="2">
        <v>550.24</v>
      </c>
      <c r="AV8" s="2"/>
      <c r="AW8">
        <v>200</v>
      </c>
      <c r="AX8" s="2"/>
      <c r="AY8" s="2"/>
      <c r="BE8" s="133">
        <v>4</v>
      </c>
      <c r="BH8" s="117"/>
    </row>
    <row r="9" spans="1:64" x14ac:dyDescent="0.25">
      <c r="A9" s="26"/>
      <c r="B9" s="27"/>
      <c r="D9" s="24"/>
      <c r="G9" s="28"/>
      <c r="H9" s="29"/>
      <c r="I9" s="29"/>
      <c r="J9" s="29"/>
      <c r="K9" s="30"/>
      <c r="L9" s="29"/>
      <c r="M9" s="31"/>
      <c r="N9" s="29"/>
      <c r="O9" s="32"/>
      <c r="P9" s="29"/>
      <c r="Q9" s="29"/>
      <c r="R9" s="29"/>
      <c r="S9" s="29"/>
      <c r="T9" s="29"/>
      <c r="U9" s="29"/>
      <c r="V9" s="29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"/>
      <c r="AT9" s="22" t="s">
        <v>49</v>
      </c>
      <c r="AU9" s="25">
        <v>0.24</v>
      </c>
    </row>
    <row r="10" spans="1:64" x14ac:dyDescent="0.25">
      <c r="A10" s="26"/>
      <c r="B10" s="27"/>
      <c r="D10" s="24"/>
      <c r="G10" s="28"/>
      <c r="H10" s="29"/>
      <c r="I10" s="29"/>
      <c r="J10" s="29"/>
      <c r="K10" s="30"/>
      <c r="L10" s="29"/>
      <c r="M10" s="31"/>
      <c r="N10" s="29"/>
      <c r="O10" s="32"/>
      <c r="P10" s="29"/>
      <c r="Q10" s="29"/>
      <c r="R10" s="29"/>
      <c r="S10" s="29"/>
      <c r="T10" s="29"/>
      <c r="U10" s="29"/>
      <c r="V10" s="29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"/>
      <c r="AU10" s="25"/>
    </row>
    <row r="11" spans="1:64" x14ac:dyDescent="0.25">
      <c r="A11" s="1" t="s">
        <v>123</v>
      </c>
      <c r="W11" s="2"/>
      <c r="AM11" s="2"/>
      <c r="AN11" s="2"/>
      <c r="AT11" s="2"/>
      <c r="AU11" s="21"/>
    </row>
    <row r="12" spans="1:64" x14ac:dyDescent="0.25">
      <c r="A12" s="33" t="s">
        <v>2</v>
      </c>
      <c r="B12" s="5" t="s">
        <v>3</v>
      </c>
      <c r="C12" s="5" t="s">
        <v>4</v>
      </c>
      <c r="D12" s="5" t="s">
        <v>132</v>
      </c>
      <c r="E12" s="5" t="s">
        <v>5</v>
      </c>
      <c r="F12" s="5" t="s">
        <v>6</v>
      </c>
      <c r="G12" s="6" t="s">
        <v>7</v>
      </c>
      <c r="H12" s="7" t="s">
        <v>8</v>
      </c>
      <c r="I12" s="7" t="s">
        <v>136</v>
      </c>
      <c r="J12" s="7" t="s">
        <v>137</v>
      </c>
      <c r="K12" s="7" t="s">
        <v>138</v>
      </c>
      <c r="L12" s="6" t="s">
        <v>9</v>
      </c>
      <c r="M12" s="6" t="s">
        <v>10</v>
      </c>
      <c r="N12" s="6" t="s">
        <v>50</v>
      </c>
      <c r="O12" s="6" t="s">
        <v>127</v>
      </c>
      <c r="P12" s="6" t="s">
        <v>51</v>
      </c>
      <c r="Q12" s="6" t="s">
        <v>128</v>
      </c>
      <c r="R12" s="6" t="s">
        <v>129</v>
      </c>
      <c r="S12" s="6" t="s">
        <v>52</v>
      </c>
      <c r="T12" s="6" t="s">
        <v>13</v>
      </c>
      <c r="U12" s="6" t="s">
        <v>14</v>
      </c>
      <c r="V12" s="6" t="s">
        <v>15</v>
      </c>
      <c r="W12" s="8" t="s">
        <v>16</v>
      </c>
      <c r="X12" s="6" t="s">
        <v>53</v>
      </c>
      <c r="Y12" s="6" t="s">
        <v>17</v>
      </c>
      <c r="Z12" s="6" t="s">
        <v>18</v>
      </c>
      <c r="AA12" s="6" t="s">
        <v>130</v>
      </c>
      <c r="AB12" s="6" t="s">
        <v>19</v>
      </c>
      <c r="AC12" s="6" t="s">
        <v>20</v>
      </c>
      <c r="AD12" s="6" t="s">
        <v>21</v>
      </c>
      <c r="AE12" s="6" t="s">
        <v>22</v>
      </c>
      <c r="AF12" s="6" t="s">
        <v>23</v>
      </c>
      <c r="AG12" s="6" t="s">
        <v>131</v>
      </c>
      <c r="AH12" s="6" t="s">
        <v>24</v>
      </c>
      <c r="AI12" s="6" t="s">
        <v>25</v>
      </c>
      <c r="AJ12" s="6" t="s">
        <v>26</v>
      </c>
      <c r="AK12" s="6" t="s">
        <v>27</v>
      </c>
      <c r="AL12" s="8" t="s">
        <v>54</v>
      </c>
      <c r="AM12" s="8" t="s">
        <v>29</v>
      </c>
      <c r="AN12" s="8" t="s">
        <v>30</v>
      </c>
      <c r="AO12" s="8" t="s">
        <v>31</v>
      </c>
      <c r="AP12" s="8" t="s">
        <v>32</v>
      </c>
      <c r="AQ12" s="8" t="s">
        <v>33</v>
      </c>
      <c r="AR12" s="8" t="s">
        <v>55</v>
      </c>
      <c r="AS12" s="8" t="s">
        <v>56</v>
      </c>
      <c r="AT12" s="6" t="s">
        <v>34</v>
      </c>
      <c r="AU12" s="6" t="s">
        <v>35</v>
      </c>
      <c r="AV12" s="6" t="s">
        <v>36</v>
      </c>
      <c r="AW12" s="6" t="s">
        <v>37</v>
      </c>
      <c r="AX12" s="6" t="s">
        <v>57</v>
      </c>
      <c r="AY12" s="6" t="s">
        <v>58</v>
      </c>
      <c r="AZ12" s="6" t="s">
        <v>40</v>
      </c>
      <c r="BA12" s="6" t="s">
        <v>41</v>
      </c>
      <c r="BB12" s="6" t="s">
        <v>42</v>
      </c>
      <c r="BC12" s="6" t="s">
        <v>43</v>
      </c>
      <c r="BD12" s="6" t="s">
        <v>44</v>
      </c>
      <c r="BE12" s="6" t="s">
        <v>45</v>
      </c>
      <c r="BF12" s="34" t="s">
        <v>59</v>
      </c>
      <c r="BG12" s="34" t="s">
        <v>60</v>
      </c>
      <c r="BH12" s="134" t="s">
        <v>46</v>
      </c>
    </row>
    <row r="13" spans="1:64" s="127" customFormat="1" x14ac:dyDescent="0.25">
      <c r="A13" s="86"/>
      <c r="B13" s="86" t="s">
        <v>61</v>
      </c>
      <c r="C13" s="86" t="s">
        <v>124</v>
      </c>
      <c r="D13" s="42"/>
      <c r="E13" s="42"/>
      <c r="F13" s="42"/>
      <c r="G13" s="83">
        <v>2500</v>
      </c>
      <c r="H13" s="86">
        <v>0</v>
      </c>
      <c r="I13" s="86">
        <v>0</v>
      </c>
      <c r="J13" s="86">
        <v>0</v>
      </c>
      <c r="K13" s="86">
        <v>0</v>
      </c>
      <c r="L13" s="83">
        <v>150</v>
      </c>
      <c r="M13" s="83">
        <v>0</v>
      </c>
      <c r="N13" s="83">
        <v>0</v>
      </c>
      <c r="O13" s="83">
        <v>0</v>
      </c>
      <c r="P13" s="83">
        <v>0</v>
      </c>
      <c r="Q13" s="83">
        <v>0</v>
      </c>
      <c r="R13" s="83"/>
      <c r="S13" s="83">
        <v>90</v>
      </c>
      <c r="T13" s="83">
        <v>126.5</v>
      </c>
      <c r="U13" s="86">
        <v>0</v>
      </c>
      <c r="V13" s="86">
        <v>0</v>
      </c>
      <c r="W13" s="83">
        <v>0</v>
      </c>
      <c r="X13" s="83">
        <v>0</v>
      </c>
      <c r="Y13" s="83">
        <v>0</v>
      </c>
      <c r="Z13" s="83">
        <v>0</v>
      </c>
      <c r="AA13" s="83"/>
      <c r="AB13" s="83">
        <v>0</v>
      </c>
      <c r="AC13" s="83">
        <v>0</v>
      </c>
      <c r="AD13" s="83">
        <v>0</v>
      </c>
      <c r="AE13" s="83">
        <v>0</v>
      </c>
      <c r="AF13" s="34">
        <v>0</v>
      </c>
      <c r="AG13" s="83">
        <v>0</v>
      </c>
      <c r="AH13" s="83">
        <v>0</v>
      </c>
      <c r="AI13" s="83">
        <v>200</v>
      </c>
      <c r="AJ13" s="83">
        <v>38</v>
      </c>
      <c r="AK13" s="83">
        <v>0</v>
      </c>
      <c r="AL13" s="83">
        <v>0</v>
      </c>
      <c r="AM13" s="83">
        <v>700</v>
      </c>
      <c r="AN13" s="83">
        <v>78</v>
      </c>
      <c r="AO13" s="83">
        <v>32</v>
      </c>
      <c r="AP13" s="83">
        <v>0</v>
      </c>
      <c r="AQ13" s="87">
        <v>0</v>
      </c>
      <c r="AR13" s="87">
        <v>0</v>
      </c>
      <c r="AS13" s="87">
        <v>0</v>
      </c>
      <c r="AT13" s="86">
        <f>+G13+H13+K13+L13+M13+N13+O13+P13+Q13+S13+T13+U13+V13+X13-Y13-Z13-AB13-AD13-AI13-AJ13-AK13+AL13-AM13-AN13-AO13-AP13+AR13-AC13</f>
        <v>1818.5</v>
      </c>
      <c r="AU13" s="34">
        <v>0</v>
      </c>
      <c r="AV13" s="83">
        <v>800</v>
      </c>
      <c r="AW13" s="88">
        <v>0</v>
      </c>
      <c r="AX13" s="83">
        <v>38</v>
      </c>
      <c r="AY13" s="83">
        <v>0</v>
      </c>
      <c r="AZ13" s="83"/>
      <c r="BA13" s="83">
        <v>0</v>
      </c>
      <c r="BB13" s="83">
        <v>190</v>
      </c>
      <c r="BC13" s="83">
        <v>0</v>
      </c>
      <c r="BD13" s="89">
        <v>0</v>
      </c>
      <c r="BE13" s="83">
        <v>14</v>
      </c>
      <c r="BF13" s="34" t="s">
        <v>48</v>
      </c>
      <c r="BG13" s="34"/>
      <c r="BH13" s="134" t="s">
        <v>48</v>
      </c>
    </row>
    <row r="14" spans="1:64" x14ac:dyDescent="0.25">
      <c r="K14" s="36"/>
      <c r="N14" s="37"/>
      <c r="AT14" s="117"/>
      <c r="AU14" s="25">
        <v>0</v>
      </c>
      <c r="AV14" s="38"/>
      <c r="BC14" s="117"/>
      <c r="BD14" s="82"/>
      <c r="BI14" s="130"/>
      <c r="BK14" s="130"/>
    </row>
    <row r="15" spans="1:64" s="127" customFormat="1" x14ac:dyDescent="0.25">
      <c r="A15" s="84"/>
      <c r="B15" s="84"/>
      <c r="C15" s="84"/>
      <c r="D15" s="84"/>
      <c r="E15" s="84"/>
      <c r="F15" s="84"/>
      <c r="G15" s="90">
        <f>+G13</f>
        <v>2500</v>
      </c>
      <c r="H15" s="90">
        <f t="shared" ref="H15:AS15" si="0">+H13</f>
        <v>0</v>
      </c>
      <c r="I15" s="90"/>
      <c r="J15" s="90"/>
      <c r="K15" s="90">
        <f t="shared" si="0"/>
        <v>0</v>
      </c>
      <c r="L15" s="90">
        <f t="shared" si="0"/>
        <v>150</v>
      </c>
      <c r="M15" s="90">
        <f t="shared" si="0"/>
        <v>0</v>
      </c>
      <c r="N15" s="90">
        <f t="shared" si="0"/>
        <v>0</v>
      </c>
      <c r="O15" s="90">
        <f t="shared" si="0"/>
        <v>0</v>
      </c>
      <c r="P15" s="90">
        <f t="shared" si="0"/>
        <v>0</v>
      </c>
      <c r="Q15" s="90">
        <f t="shared" si="0"/>
        <v>0</v>
      </c>
      <c r="R15" s="90"/>
      <c r="S15" s="90">
        <f t="shared" si="0"/>
        <v>90</v>
      </c>
      <c r="T15" s="90">
        <f t="shared" si="0"/>
        <v>126.5</v>
      </c>
      <c r="U15" s="90">
        <f t="shared" si="0"/>
        <v>0</v>
      </c>
      <c r="V15" s="90">
        <f t="shared" si="0"/>
        <v>0</v>
      </c>
      <c r="W15" s="90">
        <f t="shared" si="0"/>
        <v>0</v>
      </c>
      <c r="X15" s="90">
        <f t="shared" si="0"/>
        <v>0</v>
      </c>
      <c r="Y15" s="84">
        <f t="shared" si="0"/>
        <v>0</v>
      </c>
      <c r="Z15" s="84">
        <f t="shared" si="0"/>
        <v>0</v>
      </c>
      <c r="AA15" s="84"/>
      <c r="AB15" s="84">
        <f t="shared" si="0"/>
        <v>0</v>
      </c>
      <c r="AC15" s="84">
        <f t="shared" si="0"/>
        <v>0</v>
      </c>
      <c r="AD15" s="84">
        <f t="shared" si="0"/>
        <v>0</v>
      </c>
      <c r="AE15" s="84">
        <f t="shared" si="0"/>
        <v>0</v>
      </c>
      <c r="AF15" s="84">
        <f t="shared" si="0"/>
        <v>0</v>
      </c>
      <c r="AG15" s="84">
        <f t="shared" si="0"/>
        <v>0</v>
      </c>
      <c r="AH15" s="84">
        <f t="shared" si="0"/>
        <v>0</v>
      </c>
      <c r="AI15" s="84">
        <f t="shared" si="0"/>
        <v>200</v>
      </c>
      <c r="AJ15" s="84">
        <f t="shared" si="0"/>
        <v>38</v>
      </c>
      <c r="AK15" s="84">
        <f t="shared" si="0"/>
        <v>0</v>
      </c>
      <c r="AL15" s="84">
        <f t="shared" si="0"/>
        <v>0</v>
      </c>
      <c r="AM15" s="84">
        <f t="shared" si="0"/>
        <v>700</v>
      </c>
      <c r="AN15" s="84">
        <f t="shared" si="0"/>
        <v>78</v>
      </c>
      <c r="AO15" s="84">
        <f t="shared" si="0"/>
        <v>32</v>
      </c>
      <c r="AP15" s="84">
        <f t="shared" si="0"/>
        <v>0</v>
      </c>
      <c r="AQ15" s="84">
        <f t="shared" si="0"/>
        <v>0</v>
      </c>
      <c r="AR15" s="84">
        <f t="shared" si="0"/>
        <v>0</v>
      </c>
      <c r="AS15" s="84">
        <f t="shared" si="0"/>
        <v>0</v>
      </c>
      <c r="AT15" s="126">
        <f>+G15+H15+K15+L15+M15+N15+O15+P15+Q15+S15+T15+U15+V15+X15-Y15-Z15-AB15-AD15-AI15-AJ15-AK15+AL15-AM15-AN15-AO15-AP15+AR15-AC15</f>
        <v>1818.5</v>
      </c>
      <c r="AU15" s="25"/>
      <c r="AV15" s="84">
        <f t="shared" ref="AV15:BE15" si="1">+AV13</f>
        <v>800</v>
      </c>
      <c r="AW15" s="84">
        <f t="shared" si="1"/>
        <v>0</v>
      </c>
      <c r="AX15" s="84">
        <f t="shared" si="1"/>
        <v>38</v>
      </c>
      <c r="AY15" s="84">
        <f t="shared" si="1"/>
        <v>0</v>
      </c>
      <c r="AZ15" s="84">
        <f t="shared" si="1"/>
        <v>0</v>
      </c>
      <c r="BA15" s="84">
        <f t="shared" si="1"/>
        <v>0</v>
      </c>
      <c r="BB15" s="84">
        <f t="shared" si="1"/>
        <v>190</v>
      </c>
      <c r="BC15" s="127">
        <f t="shared" si="1"/>
        <v>0</v>
      </c>
      <c r="BD15" s="127">
        <f t="shared" si="1"/>
        <v>0</v>
      </c>
      <c r="BE15" s="84">
        <f t="shared" si="1"/>
        <v>14</v>
      </c>
      <c r="BF15" s="84"/>
      <c r="BG15" s="84"/>
      <c r="BH15" s="84"/>
    </row>
    <row r="16" spans="1:64" s="132" customFormat="1" x14ac:dyDescent="0.25">
      <c r="A16" s="121"/>
      <c r="B16" s="122"/>
      <c r="C16" s="121"/>
      <c r="D16" s="123"/>
      <c r="E16" s="121"/>
      <c r="F16" s="121"/>
      <c r="G16" s="124"/>
      <c r="H16" s="124"/>
      <c r="I16" s="124"/>
      <c r="J16" s="124"/>
      <c r="K16" s="124"/>
      <c r="L16" s="124"/>
      <c r="M16" s="124"/>
      <c r="N16" s="37"/>
      <c r="O16" s="124"/>
      <c r="P16" s="124"/>
      <c r="Q16" s="124"/>
      <c r="R16" s="124"/>
      <c r="S16" s="124"/>
      <c r="T16" s="124"/>
      <c r="U16" s="124"/>
      <c r="V16" s="124"/>
      <c r="W16" s="124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  <c r="AL16" s="124"/>
      <c r="AM16" s="124"/>
      <c r="AN16" s="124"/>
      <c r="AO16" s="124"/>
      <c r="AP16" s="124"/>
      <c r="AQ16" s="124"/>
      <c r="AR16" s="124"/>
      <c r="AS16" s="124"/>
      <c r="AT16" s="124"/>
      <c r="AU16" s="122"/>
      <c r="AV16" s="124"/>
      <c r="AW16" s="124"/>
      <c r="AX16" s="124"/>
      <c r="AY16" s="124"/>
      <c r="AZ16" s="124"/>
      <c r="BA16" s="124"/>
      <c r="BB16" s="124"/>
      <c r="BC16" s="128"/>
      <c r="BD16" s="128"/>
      <c r="BE16" s="124"/>
      <c r="BF16" s="124"/>
      <c r="BG16" s="124"/>
      <c r="BH16" s="125"/>
      <c r="BI16" s="135"/>
      <c r="BJ16" s="136"/>
      <c r="BK16" s="135"/>
      <c r="BL16" s="135"/>
    </row>
    <row r="17" spans="2:66" x14ac:dyDescent="0.25">
      <c r="D17" s="39"/>
      <c r="G17" t="s">
        <v>7</v>
      </c>
      <c r="H17" t="s">
        <v>7</v>
      </c>
      <c r="K17" t="s">
        <v>7</v>
      </c>
      <c r="L17" t="s">
        <v>7</v>
      </c>
      <c r="M17" t="s">
        <v>7</v>
      </c>
      <c r="N17" t="s">
        <v>7</v>
      </c>
      <c r="O17" t="s">
        <v>7</v>
      </c>
      <c r="P17" t="s">
        <v>7</v>
      </c>
      <c r="Q17" t="s">
        <v>7</v>
      </c>
      <c r="R17" t="s">
        <v>7</v>
      </c>
      <c r="S17" t="s">
        <v>7</v>
      </c>
      <c r="T17" t="s">
        <v>7</v>
      </c>
      <c r="U17" t="s">
        <v>62</v>
      </c>
      <c r="V17" t="s">
        <v>62</v>
      </c>
      <c r="W17" t="s">
        <v>7</v>
      </c>
      <c r="X17" t="s">
        <v>7</v>
      </c>
      <c r="Z17" s="40" t="s">
        <v>63</v>
      </c>
      <c r="AA17" s="40"/>
      <c r="AD17" s="40" t="s">
        <v>63</v>
      </c>
      <c r="AI17" s="40" t="s">
        <v>64</v>
      </c>
      <c r="AJ17" s="40" t="s">
        <v>64</v>
      </c>
      <c r="AK17" s="40"/>
      <c r="AL17" s="40"/>
      <c r="AM17" s="40" t="s">
        <v>64</v>
      </c>
      <c r="AN17" s="40" t="s">
        <v>64</v>
      </c>
      <c r="AO17" s="40" t="s">
        <v>64</v>
      </c>
      <c r="AQ17" s="40" t="s">
        <v>64</v>
      </c>
      <c r="AU17" s="22" t="s">
        <v>49</v>
      </c>
      <c r="AV17" s="2">
        <v>0.47</v>
      </c>
      <c r="BA17" t="s">
        <v>65</v>
      </c>
      <c r="BC17" s="117"/>
      <c r="BD17" s="129"/>
      <c r="BE17" t="s">
        <v>65</v>
      </c>
      <c r="BI17" s="130"/>
      <c r="BK17" s="137"/>
      <c r="BL17" s="130"/>
      <c r="BN17" s="138"/>
    </row>
    <row r="18" spans="2:66" ht="15.75" x14ac:dyDescent="0.25">
      <c r="G18" s="41" t="s">
        <v>66</v>
      </c>
      <c r="H18" s="41" t="s">
        <v>67</v>
      </c>
      <c r="I18" s="41"/>
      <c r="J18" s="41"/>
      <c r="K18" s="141"/>
      <c r="L18" s="131" t="s">
        <v>68</v>
      </c>
      <c r="M18" s="41" t="s">
        <v>66</v>
      </c>
      <c r="N18" s="142" t="s">
        <v>135</v>
      </c>
      <c r="O18" s="41" t="s">
        <v>66</v>
      </c>
      <c r="P18" s="41" t="s">
        <v>66</v>
      </c>
      <c r="Q18" s="41" t="s">
        <v>69</v>
      </c>
      <c r="R18" s="41" t="s">
        <v>134</v>
      </c>
      <c r="S18" s="41" t="s">
        <v>66</v>
      </c>
      <c r="T18" s="35" t="s">
        <v>133</v>
      </c>
      <c r="U18" s="41" t="s">
        <v>66</v>
      </c>
      <c r="V18" s="41" t="s">
        <v>66</v>
      </c>
      <c r="W18" s="41" t="s">
        <v>70</v>
      </c>
      <c r="X18" s="41" t="s">
        <v>63</v>
      </c>
      <c r="Z18" s="40" t="s">
        <v>71</v>
      </c>
      <c r="AA18" s="40"/>
      <c r="AD18" s="40" t="s">
        <v>71</v>
      </c>
      <c r="AI18" s="40" t="s">
        <v>71</v>
      </c>
      <c r="AJ18" s="40" t="s">
        <v>71</v>
      </c>
      <c r="AK18" s="40"/>
      <c r="AL18" s="40"/>
      <c r="AM18" s="40" t="s">
        <v>71</v>
      </c>
      <c r="AN18" s="40" t="s">
        <v>71</v>
      </c>
      <c r="AO18" s="40" t="s">
        <v>71</v>
      </c>
      <c r="AQ18" s="40" t="s">
        <v>71</v>
      </c>
      <c r="AR18" s="40"/>
      <c r="AS18" s="40"/>
      <c r="AU18" s="2"/>
      <c r="AV18" t="s">
        <v>65</v>
      </c>
      <c r="AW18" s="39"/>
      <c r="AX18" s="39"/>
      <c r="AY18" s="39"/>
      <c r="AZ18" s="39"/>
      <c r="BB18" s="39"/>
      <c r="BC18" s="130"/>
      <c r="BD18" s="129"/>
      <c r="BE18" s="2"/>
      <c r="BF18" s="2"/>
      <c r="BG18" s="2"/>
      <c r="BH18" s="39"/>
      <c r="BI18" s="130"/>
      <c r="BK18" s="137"/>
    </row>
    <row r="19" spans="2:66" x14ac:dyDescent="0.25">
      <c r="K19" s="36"/>
      <c r="N19" s="37"/>
      <c r="AN19" s="39"/>
      <c r="AO19" s="39"/>
      <c r="AP19" s="39"/>
      <c r="AR19" s="40"/>
      <c r="AS19" s="40"/>
      <c r="AU19" s="39"/>
      <c r="BA19" s="39"/>
      <c r="BB19" s="39"/>
      <c r="BC19" s="130"/>
      <c r="BD19" s="129"/>
      <c r="BE19" s="2"/>
      <c r="BF19" s="2"/>
      <c r="BG19" s="2"/>
      <c r="BI19" s="130"/>
      <c r="BK19" s="138"/>
    </row>
    <row r="20" spans="2:66" x14ac:dyDescent="0.25">
      <c r="H20" s="36"/>
      <c r="I20" s="36"/>
      <c r="J20" s="36"/>
      <c r="M20" s="37"/>
      <c r="AJ20" s="39"/>
      <c r="AQ20" s="39"/>
      <c r="AR20" s="25"/>
      <c r="AZ20" s="117"/>
      <c r="BA20" s="117"/>
      <c r="BF20" s="117"/>
      <c r="BG20" s="117"/>
      <c r="BH20" s="117"/>
    </row>
    <row r="21" spans="2:66" ht="15.75" thickBot="1" x14ac:dyDescent="0.3">
      <c r="K21" s="36"/>
      <c r="BJ21"/>
    </row>
    <row r="22" spans="2:66" ht="15.75" thickBot="1" x14ac:dyDescent="0.3">
      <c r="C22" s="100" t="s">
        <v>72</v>
      </c>
      <c r="D22" s="101"/>
      <c r="E22" s="102">
        <f>+SUM(G15:X15)</f>
        <v>2866.5</v>
      </c>
      <c r="K22" s="36"/>
      <c r="N22" s="37"/>
      <c r="P22" s="39"/>
      <c r="AI22" s="43"/>
      <c r="AU22" s="25"/>
      <c r="AX22" s="39"/>
      <c r="AY22" s="39"/>
      <c r="BC22" s="117"/>
      <c r="BD22" s="117"/>
      <c r="BI22" s="130"/>
    </row>
    <row r="23" spans="2:66" x14ac:dyDescent="0.25">
      <c r="K23" s="36"/>
      <c r="N23" s="37"/>
      <c r="AU23" s="25"/>
      <c r="BC23" s="117"/>
      <c r="BD23" s="117"/>
    </row>
    <row r="24" spans="2:66" x14ac:dyDescent="0.25">
      <c r="B24" s="39"/>
      <c r="C24" t="s">
        <v>73</v>
      </c>
      <c r="K24" s="36"/>
      <c r="N24" s="37"/>
      <c r="AU24" s="25"/>
      <c r="BC24" s="117"/>
      <c r="BD24" s="117"/>
    </row>
    <row r="25" spans="2:66" ht="15.75" thickBot="1" x14ac:dyDescent="0.3">
      <c r="K25" s="36"/>
      <c r="N25" s="37"/>
      <c r="AU25" s="25"/>
      <c r="BC25" s="117"/>
      <c r="BD25" s="117"/>
    </row>
    <row r="26" spans="2:66" x14ac:dyDescent="0.25">
      <c r="C26" s="64"/>
      <c r="D26" s="96" t="s">
        <v>74</v>
      </c>
      <c r="E26" s="97" t="s">
        <v>75</v>
      </c>
      <c r="F26" s="98" t="s">
        <v>76</v>
      </c>
      <c r="M26" s="2"/>
      <c r="N26" s="37"/>
      <c r="AU26" s="25"/>
    </row>
    <row r="27" spans="2:66" x14ac:dyDescent="0.25">
      <c r="C27" s="66"/>
      <c r="D27" s="91"/>
      <c r="E27" s="35"/>
      <c r="F27" s="99"/>
      <c r="N27" s="37"/>
      <c r="AT27" s="38"/>
      <c r="AU27" s="25"/>
      <c r="AY27" s="2"/>
    </row>
    <row r="28" spans="2:66" x14ac:dyDescent="0.25">
      <c r="B28" s="39"/>
      <c r="C28" s="66" t="s">
        <v>77</v>
      </c>
      <c r="D28" s="92">
        <f>+AI15</f>
        <v>200</v>
      </c>
      <c r="E28" s="110">
        <f>+AV15+AV17</f>
        <v>800.47</v>
      </c>
      <c r="F28" s="116">
        <f>+SUM(D28:E28)</f>
        <v>1000.47</v>
      </c>
      <c r="L28" s="39"/>
      <c r="N28" s="37"/>
      <c r="AU28" s="25"/>
    </row>
    <row r="29" spans="2:66" x14ac:dyDescent="0.25">
      <c r="B29" s="39"/>
      <c r="C29" s="66" t="s">
        <v>78</v>
      </c>
      <c r="D29" s="92">
        <f>+AJ15</f>
        <v>38</v>
      </c>
      <c r="E29" s="111">
        <f>+AX15</f>
        <v>38</v>
      </c>
      <c r="F29" s="116">
        <f t="shared" ref="F29:F33" si="2">+SUM(D29:E29)</f>
        <v>76</v>
      </c>
      <c r="N29" s="37"/>
      <c r="AU29" s="25"/>
    </row>
    <row r="30" spans="2:66" x14ac:dyDescent="0.25">
      <c r="C30" s="66" t="s">
        <v>79</v>
      </c>
      <c r="D30" s="91"/>
      <c r="E30" s="110">
        <f>+BB15</f>
        <v>190</v>
      </c>
      <c r="F30" s="116">
        <f t="shared" si="2"/>
        <v>190</v>
      </c>
      <c r="N30" s="37"/>
      <c r="AU30" s="25"/>
    </row>
    <row r="31" spans="2:66" x14ac:dyDescent="0.25">
      <c r="C31" s="66" t="s">
        <v>29</v>
      </c>
      <c r="D31" s="92">
        <f>+AM15</f>
        <v>700</v>
      </c>
      <c r="E31" s="112"/>
      <c r="F31" s="116">
        <f t="shared" si="2"/>
        <v>700</v>
      </c>
      <c r="N31" s="37"/>
      <c r="AU31" s="25"/>
    </row>
    <row r="32" spans="2:66" x14ac:dyDescent="0.25">
      <c r="B32" s="39"/>
      <c r="C32" s="66" t="s">
        <v>30</v>
      </c>
      <c r="D32" s="92">
        <f>+AN15</f>
        <v>78</v>
      </c>
      <c r="E32" s="113"/>
      <c r="F32" s="116">
        <f t="shared" si="2"/>
        <v>78</v>
      </c>
      <c r="N32" s="37"/>
      <c r="AU32" s="25"/>
    </row>
    <row r="33" spans="2:47" x14ac:dyDescent="0.25">
      <c r="C33" s="66" t="s">
        <v>31</v>
      </c>
      <c r="D33" s="92">
        <f>+AO15</f>
        <v>32</v>
      </c>
      <c r="E33" s="113"/>
      <c r="F33" s="116">
        <f t="shared" si="2"/>
        <v>32</v>
      </c>
      <c r="N33" s="37"/>
      <c r="AU33" s="25"/>
    </row>
    <row r="34" spans="2:47" x14ac:dyDescent="0.25">
      <c r="C34" s="66" t="s">
        <v>80</v>
      </c>
      <c r="D34" s="93"/>
      <c r="E34" s="110"/>
      <c r="F34" s="109"/>
      <c r="N34" s="37"/>
      <c r="AU34" s="25"/>
    </row>
    <row r="35" spans="2:47" x14ac:dyDescent="0.25">
      <c r="C35" s="66" t="s">
        <v>81</v>
      </c>
      <c r="D35" s="35"/>
      <c r="E35" s="110"/>
      <c r="F35" s="109"/>
      <c r="N35" s="37"/>
      <c r="AU35" s="25"/>
    </row>
    <row r="36" spans="2:47" x14ac:dyDescent="0.25">
      <c r="C36" s="66" t="s">
        <v>82</v>
      </c>
      <c r="D36" s="35"/>
      <c r="E36" s="110"/>
      <c r="F36" s="109"/>
      <c r="L36" s="39"/>
      <c r="N36" s="37"/>
      <c r="AU36" s="25"/>
    </row>
    <row r="37" spans="2:47" x14ac:dyDescent="0.25">
      <c r="C37" s="66" t="s">
        <v>83</v>
      </c>
      <c r="D37" s="59"/>
      <c r="E37" s="110"/>
      <c r="F37" s="109"/>
      <c r="N37" s="37"/>
      <c r="AU37" s="25"/>
    </row>
    <row r="38" spans="2:47" x14ac:dyDescent="0.25">
      <c r="C38" s="66" t="s">
        <v>125</v>
      </c>
      <c r="D38" s="59"/>
      <c r="E38" s="113"/>
      <c r="F38" s="109"/>
      <c r="N38" s="37"/>
      <c r="AU38" s="25"/>
    </row>
    <row r="39" spans="2:47" x14ac:dyDescent="0.25">
      <c r="C39" s="66" t="s">
        <v>84</v>
      </c>
      <c r="D39" s="59"/>
      <c r="E39" s="113"/>
      <c r="F39" s="109"/>
      <c r="N39" s="37"/>
      <c r="AU39" s="25"/>
    </row>
    <row r="40" spans="2:47" x14ac:dyDescent="0.25">
      <c r="C40" s="66" t="s">
        <v>85</v>
      </c>
      <c r="D40" s="59"/>
      <c r="E40" s="113"/>
      <c r="F40" s="109"/>
      <c r="N40" s="37"/>
      <c r="AU40" s="25"/>
    </row>
    <row r="41" spans="2:47" x14ac:dyDescent="0.25">
      <c r="C41" s="66" t="s">
        <v>86</v>
      </c>
      <c r="D41" s="35"/>
      <c r="E41" s="110"/>
      <c r="F41" s="109"/>
      <c r="N41" s="37"/>
      <c r="AU41" s="25"/>
    </row>
    <row r="42" spans="2:47" x14ac:dyDescent="0.25">
      <c r="C42" s="66" t="s">
        <v>87</v>
      </c>
      <c r="D42" s="59"/>
      <c r="E42" s="113"/>
      <c r="F42" s="109"/>
      <c r="N42" s="37"/>
      <c r="AU42" s="25"/>
    </row>
    <row r="43" spans="2:47" x14ac:dyDescent="0.25">
      <c r="C43" s="66" t="s">
        <v>88</v>
      </c>
      <c r="D43" s="94"/>
      <c r="E43" s="113"/>
      <c r="F43" s="109"/>
      <c r="N43" s="37"/>
      <c r="AU43" s="25"/>
    </row>
    <row r="44" spans="2:47" x14ac:dyDescent="0.25">
      <c r="C44" s="66" t="s">
        <v>89</v>
      </c>
      <c r="D44" s="95"/>
      <c r="E44" s="113"/>
      <c r="F44" s="109"/>
      <c r="N44" s="37"/>
      <c r="AU44" s="25"/>
    </row>
    <row r="45" spans="2:47" x14ac:dyDescent="0.25">
      <c r="C45" s="66" t="s">
        <v>90</v>
      </c>
      <c r="D45" s="59"/>
      <c r="E45" s="113"/>
      <c r="F45" s="109"/>
      <c r="N45" s="37"/>
      <c r="AU45" s="25"/>
    </row>
    <row r="46" spans="2:47" ht="15.75" thickBot="1" x14ac:dyDescent="0.3">
      <c r="B46" s="39"/>
      <c r="C46" s="68" t="s">
        <v>91</v>
      </c>
      <c r="D46" s="103"/>
      <c r="E46" s="114"/>
      <c r="F46" s="109"/>
      <c r="N46" s="37"/>
      <c r="AU46" s="25"/>
    </row>
    <row r="47" spans="2:47" ht="15.75" thickBot="1" x14ac:dyDescent="0.3">
      <c r="C47" s="69" t="s">
        <v>76</v>
      </c>
      <c r="D47" s="105">
        <f>SUM(D28:D46)</f>
        <v>1048</v>
      </c>
      <c r="E47" s="115">
        <f>SUM(E28:E46)</f>
        <v>1028.47</v>
      </c>
      <c r="F47" s="106">
        <f>+D47+E47</f>
        <v>2076.4700000000003</v>
      </c>
      <c r="N47" s="37"/>
      <c r="AU47" s="25"/>
    </row>
    <row r="48" spans="2:47" ht="15.75" thickBot="1" x14ac:dyDescent="0.3">
      <c r="C48" s="104" t="s">
        <v>126</v>
      </c>
      <c r="D48" s="107"/>
      <c r="E48" s="107"/>
      <c r="F48" s="108">
        <f>+E22-D47</f>
        <v>1818.5</v>
      </c>
      <c r="N48" s="37"/>
      <c r="AU48" s="25"/>
    </row>
    <row r="49" spans="3:47" x14ac:dyDescent="0.25">
      <c r="N49" s="37"/>
      <c r="AU49" s="25"/>
    </row>
    <row r="50" spans="3:47" x14ac:dyDescent="0.25">
      <c r="N50" s="37"/>
      <c r="AU50" s="25"/>
    </row>
    <row r="51" spans="3:47" x14ac:dyDescent="0.25">
      <c r="N51" s="37"/>
      <c r="AU51" s="25"/>
    </row>
    <row r="52" spans="3:47" x14ac:dyDescent="0.25">
      <c r="C52" s="143" t="s">
        <v>93</v>
      </c>
      <c r="D52" s="143"/>
      <c r="N52" s="37"/>
      <c r="AU52" s="25"/>
    </row>
    <row r="53" spans="3:47" x14ac:dyDescent="0.25">
      <c r="C53" s="27" t="s">
        <v>94</v>
      </c>
      <c r="D53" s="45">
        <f>+F48</f>
        <v>1818.5</v>
      </c>
      <c r="E53" s="2">
        <f>+AT15</f>
        <v>1818.5</v>
      </c>
      <c r="F53" s="46">
        <f>+D53-E53</f>
        <v>0</v>
      </c>
      <c r="N53" s="37"/>
      <c r="AU53" s="25"/>
    </row>
    <row r="54" spans="3:47" x14ac:dyDescent="0.25">
      <c r="C54" s="27" t="s">
        <v>74</v>
      </c>
      <c r="D54" s="47">
        <f>+D47</f>
        <v>1048</v>
      </c>
      <c r="N54" s="37"/>
      <c r="AU54" s="25"/>
    </row>
    <row r="55" spans="3:47" x14ac:dyDescent="0.25">
      <c r="C55" s="27" t="s">
        <v>75</v>
      </c>
      <c r="D55" s="47">
        <f>+E47</f>
        <v>1028.47</v>
      </c>
      <c r="N55" s="37"/>
      <c r="AU55" s="25"/>
    </row>
    <row r="56" spans="3:47" x14ac:dyDescent="0.25">
      <c r="C56" s="27"/>
      <c r="D56" s="47">
        <f>+SUM(D53:D55)</f>
        <v>3894.9700000000003</v>
      </c>
      <c r="E56" s="1"/>
      <c r="L56" s="43"/>
      <c r="N56" s="37"/>
      <c r="AU56" s="25"/>
    </row>
    <row r="57" spans="3:47" x14ac:dyDescent="0.25">
      <c r="N57" s="37"/>
      <c r="AU57" s="25"/>
    </row>
    <row r="58" spans="3:47" ht="15.75" thickBot="1" x14ac:dyDescent="0.3">
      <c r="AU58" s="25"/>
    </row>
    <row r="59" spans="3:47" ht="15.75" thickBot="1" x14ac:dyDescent="0.3">
      <c r="C59" s="144" t="s">
        <v>95</v>
      </c>
      <c r="D59" s="145"/>
      <c r="E59" s="146"/>
      <c r="G59" s="147" t="s">
        <v>96</v>
      </c>
      <c r="H59" s="148"/>
      <c r="I59" s="149"/>
      <c r="J59" s="149"/>
      <c r="AU59" s="25"/>
    </row>
    <row r="60" spans="3:47" x14ac:dyDescent="0.25">
      <c r="C60" s="20"/>
      <c r="E60" s="23"/>
      <c r="G60" s="48"/>
      <c r="H60" s="49"/>
      <c r="I60" s="150"/>
      <c r="J60" s="150"/>
      <c r="AU60" s="25"/>
    </row>
    <row r="61" spans="3:47" x14ac:dyDescent="0.25">
      <c r="C61" s="20" t="s">
        <v>97</v>
      </c>
      <c r="E61" s="50">
        <f>+E22</f>
        <v>2866.5</v>
      </c>
      <c r="G61" s="48" t="s">
        <v>98</v>
      </c>
      <c r="H61" s="51">
        <f>+E53</f>
        <v>1818.5</v>
      </c>
      <c r="I61" s="151"/>
      <c r="J61" s="151"/>
      <c r="AU61" s="25"/>
    </row>
    <row r="62" spans="3:47" x14ac:dyDescent="0.25">
      <c r="C62" s="20" t="s">
        <v>99</v>
      </c>
      <c r="E62" s="52"/>
      <c r="G62" s="48" t="s">
        <v>100</v>
      </c>
      <c r="H62" s="51">
        <f>+'F24'!E15</f>
        <v>2360.71</v>
      </c>
      <c r="I62" s="151"/>
      <c r="J62" s="151"/>
      <c r="AU62" s="25"/>
    </row>
    <row r="63" spans="3:47" x14ac:dyDescent="0.25">
      <c r="C63" s="20" t="s">
        <v>77</v>
      </c>
      <c r="E63" s="50">
        <f>+E28</f>
        <v>800.47</v>
      </c>
      <c r="G63" s="48" t="s">
        <v>101</v>
      </c>
      <c r="H63" s="51">
        <f>+'F24'!C21</f>
        <v>266</v>
      </c>
      <c r="I63" s="151"/>
      <c r="J63" s="151"/>
      <c r="AU63" s="25"/>
    </row>
    <row r="64" spans="3:47" x14ac:dyDescent="0.25">
      <c r="C64" s="20" t="s">
        <v>78</v>
      </c>
      <c r="E64" s="52">
        <f>+E29+E30</f>
        <v>228</v>
      </c>
      <c r="F64" s="43"/>
      <c r="G64" s="48" t="s">
        <v>18</v>
      </c>
      <c r="H64" s="51"/>
      <c r="I64" s="151"/>
      <c r="J64" s="151"/>
      <c r="AU64" s="25"/>
    </row>
    <row r="65" spans="3:14" x14ac:dyDescent="0.25">
      <c r="C65" s="20" t="s">
        <v>82</v>
      </c>
      <c r="E65" s="50"/>
      <c r="G65" s="48" t="s">
        <v>102</v>
      </c>
      <c r="H65" s="51"/>
      <c r="I65" s="151"/>
      <c r="J65" s="151"/>
    </row>
    <row r="66" spans="3:14" x14ac:dyDescent="0.25">
      <c r="C66" s="20" t="s">
        <v>92</v>
      </c>
      <c r="E66" s="52"/>
      <c r="F66" s="43"/>
      <c r="G66" s="48" t="s">
        <v>20</v>
      </c>
      <c r="H66" s="51"/>
      <c r="I66" s="151"/>
      <c r="J66" s="151"/>
    </row>
    <row r="67" spans="3:14" x14ac:dyDescent="0.25">
      <c r="C67" s="20" t="s">
        <v>103</v>
      </c>
      <c r="E67" s="52"/>
      <c r="G67" s="48" t="s">
        <v>92</v>
      </c>
      <c r="H67" s="51"/>
      <c r="I67" s="151"/>
      <c r="J67" s="151"/>
    </row>
    <row r="68" spans="3:14" x14ac:dyDescent="0.25">
      <c r="C68" s="20" t="s">
        <v>104</v>
      </c>
      <c r="E68" s="52">
        <f>+AU8</f>
        <v>550.24</v>
      </c>
      <c r="G68" s="20" t="s">
        <v>105</v>
      </c>
      <c r="H68" s="51"/>
      <c r="I68" s="151"/>
      <c r="J68" s="151"/>
    </row>
    <row r="69" spans="3:14" x14ac:dyDescent="0.25">
      <c r="C69" s="20" t="s">
        <v>21</v>
      </c>
      <c r="E69" s="52"/>
      <c r="G69" s="48" t="s">
        <v>106</v>
      </c>
      <c r="H69" s="51"/>
      <c r="I69" s="151"/>
      <c r="J69" s="151"/>
    </row>
    <row r="70" spans="3:14" x14ac:dyDescent="0.25">
      <c r="C70" s="20" t="s">
        <v>80</v>
      </c>
      <c r="E70" s="52"/>
      <c r="G70" s="48" t="s">
        <v>80</v>
      </c>
      <c r="H70" s="51"/>
      <c r="I70" s="151"/>
      <c r="J70" s="151"/>
    </row>
    <row r="71" spans="3:14" x14ac:dyDescent="0.25">
      <c r="C71" s="20" t="s">
        <v>107</v>
      </c>
      <c r="E71" s="52"/>
      <c r="G71" s="48"/>
      <c r="H71" s="51"/>
      <c r="I71" s="151"/>
      <c r="J71" s="151"/>
    </row>
    <row r="72" spans="3:14" x14ac:dyDescent="0.25">
      <c r="C72" s="20" t="s">
        <v>108</v>
      </c>
      <c r="E72" s="52"/>
      <c r="G72" s="48"/>
      <c r="H72" s="51"/>
      <c r="I72" s="151"/>
      <c r="J72" s="151"/>
    </row>
    <row r="73" spans="3:14" ht="15.75" thickBot="1" x14ac:dyDescent="0.3">
      <c r="C73" s="20" t="s">
        <v>109</v>
      </c>
      <c r="E73" s="52"/>
      <c r="G73" s="48"/>
      <c r="H73" s="53"/>
      <c r="I73" s="152"/>
      <c r="J73" s="152"/>
    </row>
    <row r="74" spans="3:14" ht="15.75" thickBot="1" x14ac:dyDescent="0.3">
      <c r="C74" s="54" t="s">
        <v>76</v>
      </c>
      <c r="D74" s="55"/>
      <c r="E74" s="56">
        <f>+SUM(E61:E69)</f>
        <v>4445.21</v>
      </c>
      <c r="G74" s="139" t="s">
        <v>76</v>
      </c>
      <c r="H74" s="140">
        <f>+SUM(H61:H67)</f>
        <v>4445.21</v>
      </c>
      <c r="I74" s="153"/>
      <c r="J74" s="153"/>
      <c r="K74" s="2">
        <f>+H74-E74</f>
        <v>0</v>
      </c>
      <c r="L74" s="39"/>
      <c r="M74" s="38"/>
    </row>
    <row r="75" spans="3:14" x14ac:dyDescent="0.25">
      <c r="E75" s="39"/>
      <c r="K75" s="39"/>
      <c r="M75" s="38"/>
      <c r="N75" s="38"/>
    </row>
    <row r="76" spans="3:14" x14ac:dyDescent="0.25">
      <c r="G76" s="27"/>
      <c r="H76" s="57"/>
      <c r="I76" s="57"/>
      <c r="J76" s="57"/>
      <c r="K76" s="58"/>
    </row>
  </sheetData>
  <mergeCells count="3">
    <mergeCell ref="C52:D52"/>
    <mergeCell ref="C59:E59"/>
    <mergeCell ref="G59:H5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90CA2-BFFC-40C6-804A-DA23BFEEB068}">
  <dimension ref="B1:J27"/>
  <sheetViews>
    <sheetView workbookViewId="0">
      <selection activeCell="E23" sqref="E23"/>
    </sheetView>
  </sheetViews>
  <sheetFormatPr defaultRowHeight="15" x14ac:dyDescent="0.25"/>
  <cols>
    <col min="1" max="1" width="1.85546875" customWidth="1"/>
    <col min="2" max="2" width="40.42578125" bestFit="1" customWidth="1"/>
    <col min="3" max="4" width="12.7109375" bestFit="1" customWidth="1"/>
    <col min="5" max="5" width="11.5703125" style="44" bestFit="1" customWidth="1"/>
    <col min="6" max="6" width="18.42578125" customWidth="1"/>
    <col min="7" max="7" width="12" bestFit="1" customWidth="1"/>
    <col min="10" max="10" width="12" bestFit="1" customWidth="1"/>
  </cols>
  <sheetData>
    <row r="1" spans="2:10" ht="15.75" thickBot="1" x14ac:dyDescent="0.3"/>
    <row r="2" spans="2:10" ht="30" customHeight="1" x14ac:dyDescent="0.25">
      <c r="B2" s="75"/>
      <c r="C2" s="76" t="s">
        <v>122</v>
      </c>
      <c r="D2" s="76" t="s">
        <v>120</v>
      </c>
      <c r="E2" s="77" t="s">
        <v>121</v>
      </c>
      <c r="F2" s="71"/>
    </row>
    <row r="3" spans="2:10" x14ac:dyDescent="0.25">
      <c r="B3" s="66"/>
      <c r="C3" s="35"/>
      <c r="D3" s="35"/>
      <c r="E3" s="72"/>
    </row>
    <row r="4" spans="2:10" x14ac:dyDescent="0.25">
      <c r="B4" s="66" t="s">
        <v>110</v>
      </c>
      <c r="C4" s="59">
        <f>+D!AM8</f>
        <v>200</v>
      </c>
      <c r="D4" s="59">
        <f>+D!AM15</f>
        <v>700</v>
      </c>
      <c r="E4" s="73">
        <f>+SUM(C4:D4)</f>
        <v>900</v>
      </c>
      <c r="F4" s="39"/>
      <c r="G4" s="39"/>
      <c r="J4" s="39"/>
    </row>
    <row r="5" spans="2:10" x14ac:dyDescent="0.25">
      <c r="B5" s="66" t="s">
        <v>111</v>
      </c>
      <c r="C5" s="59">
        <v>0</v>
      </c>
      <c r="D5" s="59"/>
      <c r="E5" s="73">
        <f t="shared" ref="E5:E12" si="0">+SUM(C5:D5)</f>
        <v>0</v>
      </c>
      <c r="F5" s="39"/>
    </row>
    <row r="6" spans="2:10" x14ac:dyDescent="0.25">
      <c r="B6" s="66" t="s">
        <v>84</v>
      </c>
      <c r="C6" s="59">
        <v>0</v>
      </c>
      <c r="D6" s="59">
        <v>0</v>
      </c>
      <c r="E6" s="73">
        <f t="shared" si="0"/>
        <v>0</v>
      </c>
      <c r="F6" s="60"/>
    </row>
    <row r="7" spans="2:10" x14ac:dyDescent="0.25">
      <c r="B7" s="66" t="s">
        <v>112</v>
      </c>
      <c r="C7" s="59"/>
      <c r="D7" s="59">
        <v>0</v>
      </c>
      <c r="E7" s="73">
        <f t="shared" si="0"/>
        <v>0</v>
      </c>
      <c r="F7" s="39"/>
    </row>
    <row r="8" spans="2:10" x14ac:dyDescent="0.25">
      <c r="B8" s="66" t="s">
        <v>113</v>
      </c>
      <c r="C8" s="35"/>
      <c r="D8" s="35"/>
      <c r="E8" s="73">
        <f t="shared" si="0"/>
        <v>0</v>
      </c>
      <c r="F8" s="60"/>
    </row>
    <row r="9" spans="2:10" x14ac:dyDescent="0.25">
      <c r="B9" s="66" t="s">
        <v>114</v>
      </c>
      <c r="C9" s="59">
        <v>0</v>
      </c>
      <c r="D9" s="59">
        <f>+D!AI15+D!AV15+D!AV17+D!BA15-D!X15</f>
        <v>1000.47</v>
      </c>
      <c r="E9" s="73">
        <f t="shared" si="0"/>
        <v>1000.47</v>
      </c>
      <c r="F9" s="2"/>
      <c r="G9" s="39"/>
    </row>
    <row r="10" spans="2:10" x14ac:dyDescent="0.25">
      <c r="B10" s="66" t="s">
        <v>115</v>
      </c>
      <c r="C10" s="59">
        <f>+D!AH8+D!AW8+D!AU9</f>
        <v>300.24</v>
      </c>
      <c r="D10" s="35"/>
      <c r="E10" s="73">
        <f t="shared" si="0"/>
        <v>300.24</v>
      </c>
      <c r="F10" s="2"/>
    </row>
    <row r="11" spans="2:10" x14ac:dyDescent="0.25">
      <c r="B11" s="66" t="s">
        <v>116</v>
      </c>
      <c r="C11" s="59">
        <f>+D!AN8</f>
        <v>30</v>
      </c>
      <c r="D11" s="59">
        <f>+D!AN15</f>
        <v>78</v>
      </c>
      <c r="E11" s="73">
        <f t="shared" si="0"/>
        <v>108</v>
      </c>
      <c r="F11" s="39"/>
    </row>
    <row r="12" spans="2:10" x14ac:dyDescent="0.25">
      <c r="B12" s="66" t="s">
        <v>117</v>
      </c>
      <c r="C12" s="59">
        <f>+D!AO8</f>
        <v>20</v>
      </c>
      <c r="D12" s="59">
        <f>+D!AO15</f>
        <v>32</v>
      </c>
      <c r="E12" s="73">
        <f t="shared" si="0"/>
        <v>52</v>
      </c>
    </row>
    <row r="13" spans="2:10" x14ac:dyDescent="0.25">
      <c r="B13" s="66" t="s">
        <v>109</v>
      </c>
      <c r="C13" s="59">
        <v>0</v>
      </c>
      <c r="D13" s="61"/>
      <c r="E13" s="74"/>
      <c r="F13" s="39"/>
    </row>
    <row r="14" spans="2:10" ht="15.75" thickBot="1" x14ac:dyDescent="0.3">
      <c r="B14" s="68"/>
      <c r="C14" s="78"/>
      <c r="D14" s="78"/>
      <c r="E14" s="79"/>
      <c r="G14" s="39"/>
    </row>
    <row r="15" spans="2:10" ht="15.75" thickBot="1" x14ac:dyDescent="0.3">
      <c r="B15" s="69" t="s">
        <v>118</v>
      </c>
      <c r="C15" s="80">
        <f>+SUM(C4:C12)</f>
        <v>550.24</v>
      </c>
      <c r="D15" s="80">
        <f>+SUM(D4:D14)</f>
        <v>1810.47</v>
      </c>
      <c r="E15" s="81">
        <f>+D15+C15</f>
        <v>2360.71</v>
      </c>
      <c r="F15" s="39"/>
      <c r="G15" s="39"/>
      <c r="H15" s="2"/>
    </row>
    <row r="16" spans="2:10" x14ac:dyDescent="0.25">
      <c r="E16" s="62"/>
      <c r="F16" s="2"/>
    </row>
    <row r="17" spans="2:5" x14ac:dyDescent="0.25">
      <c r="E17"/>
    </row>
    <row r="18" spans="2:5" ht="15.75" thickBot="1" x14ac:dyDescent="0.3">
      <c r="E18"/>
    </row>
    <row r="19" spans="2:5" x14ac:dyDescent="0.25">
      <c r="B19" s="64" t="s">
        <v>98</v>
      </c>
      <c r="C19" s="65">
        <f>+D!AT15</f>
        <v>1818.5</v>
      </c>
      <c r="E19"/>
    </row>
    <row r="20" spans="2:5" x14ac:dyDescent="0.25">
      <c r="B20" s="66" t="s">
        <v>100</v>
      </c>
      <c r="C20" s="67">
        <f>+E15</f>
        <v>2360.71</v>
      </c>
      <c r="E20"/>
    </row>
    <row r="21" spans="2:5" x14ac:dyDescent="0.25">
      <c r="B21" s="66" t="s">
        <v>101</v>
      </c>
      <c r="C21" s="67">
        <f>+D!F29+D!F30</f>
        <v>266</v>
      </c>
      <c r="E21"/>
    </row>
    <row r="22" spans="2:5" x14ac:dyDescent="0.25">
      <c r="B22" s="66" t="s">
        <v>18</v>
      </c>
      <c r="C22" s="67">
        <f>+D!Z15</f>
        <v>0</v>
      </c>
      <c r="E22"/>
    </row>
    <row r="23" spans="2:5" x14ac:dyDescent="0.25">
      <c r="B23" s="66" t="s">
        <v>102</v>
      </c>
      <c r="C23" s="67">
        <f>+X15</f>
        <v>0</v>
      </c>
      <c r="E23"/>
    </row>
    <row r="24" spans="2:5" x14ac:dyDescent="0.25">
      <c r="B24" s="66" t="s">
        <v>90</v>
      </c>
      <c r="C24" s="67">
        <f>+D!AC15</f>
        <v>0</v>
      </c>
      <c r="E24"/>
    </row>
    <row r="25" spans="2:5" ht="15.75" thickBot="1" x14ac:dyDescent="0.3">
      <c r="B25" s="66" t="s">
        <v>119</v>
      </c>
      <c r="C25" s="67">
        <f>+D!AK15+D!BC15+D!AY15</f>
        <v>0</v>
      </c>
      <c r="D25" s="63"/>
      <c r="E25"/>
    </row>
    <row r="26" spans="2:5" ht="15.75" thickBot="1" x14ac:dyDescent="0.3">
      <c r="B26" s="69" t="s">
        <v>76</v>
      </c>
      <c r="C26" s="70">
        <f>+SUM(C19:C25)</f>
        <v>4445.21</v>
      </c>
      <c r="D26" s="39"/>
      <c r="E26"/>
    </row>
    <row r="27" spans="2:5" x14ac:dyDescent="0.25">
      <c r="E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D</vt:lpstr>
      <vt:lpstr>F24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TOSTI Massimiliano CSEA</dc:creator>
  <cp:lastModifiedBy>Massimiliano Tosti</cp:lastModifiedBy>
  <dcterms:created xsi:type="dcterms:W3CDTF">2021-05-11T14:40:20Z</dcterms:created>
  <dcterms:modified xsi:type="dcterms:W3CDTF">2024-11-11T08:54:01Z</dcterms:modified>
</cp:coreProperties>
</file>